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1025" firstSheet="1" activeTab="6"/>
  </bookViews>
  <sheets>
    <sheet name="XXXX" sheetId="1" state="veryHidden" r:id="rId1"/>
    <sheet name="CO SO VAT CHAT " sheetId="2" r:id="rId2"/>
    <sheet name=" TTB" sheetId="3" r:id="rId3"/>
    <sheet name=" DAO TAO THU HUT " sheetId="4" r:id="rId4"/>
    <sheet name="CHI TIẾT ĐT THU HUT  " sheetId="5" r:id="rId5"/>
    <sheet name="phân kỳ đầu tư  2022-2026" sheetId="6" r:id="rId6"/>
    <sheet name="phân kỳ nguồn NS tỉnh" sheetId="7" r:id="rId7"/>
    <sheet name="CSVC NS tỉnh" sheetId="8" r:id="rId8"/>
    <sheet name=" TTB  NS tỉnh" sheetId="9" r:id="rId9"/>
  </sheets>
  <definedNames>
    <definedName name="_GoBack" localSheetId="3">' DAO TAO THU HUT '!#REF!</definedName>
    <definedName name="_GoBack" localSheetId="2">' TTB'!#REF!</definedName>
    <definedName name="_GoBack" localSheetId="8">' TTB  NS tỉnh'!#REF!</definedName>
    <definedName name="_GoBack" localSheetId="4">'CHI TIẾT ĐT THU HUT  '!#REF!</definedName>
    <definedName name="_GoBack" localSheetId="1">'CO SO VAT CHAT '!#REF!</definedName>
    <definedName name="_GoBack" localSheetId="7">'CSVC NS tỉnh'!#REF!</definedName>
    <definedName name="_GoBack" localSheetId="5">'phân kỳ đầu tư  2022-2026'!#REF!</definedName>
    <definedName name="_GoBack" localSheetId="6">'phân kỳ nguồn NS tỉnh'!#REF!</definedName>
    <definedName name="_xlnm.Print_Titles" localSheetId="3">' DAO TAO THU HUT '!$5:$7</definedName>
    <definedName name="_xlnm.Print_Titles" localSheetId="2">' TTB'!$5:$7</definedName>
    <definedName name="_xlnm.Print_Titles" localSheetId="8">' TTB  NS tỉnh'!$5:$7</definedName>
    <definedName name="_xlnm.Print_Titles" localSheetId="4">'CHI TIẾT ĐT THU HUT  '!$5:$5</definedName>
    <definedName name="_xlnm.Print_Titles" localSheetId="1">'CO SO VAT CHAT '!$5:$7</definedName>
    <definedName name="_xlnm.Print_Titles" localSheetId="7">'CSVC NS tỉnh'!$5:$7</definedName>
    <definedName name="_xlnm.Print_Titles" localSheetId="5">'phân kỳ đầu tư  2022-2026'!$5:$7</definedName>
    <definedName name="_xlnm.Print_Titles" localSheetId="6">'phân kỳ nguồn NS tỉnh'!$5:$7</definedName>
  </definedNames>
  <calcPr fullCalcOnLoad="1"/>
</workbook>
</file>

<file path=xl/sharedStrings.xml><?xml version="1.0" encoding="utf-8"?>
<sst xmlns="http://schemas.openxmlformats.org/spreadsheetml/2006/main" count="390" uniqueCount="172">
  <si>
    <t>TT</t>
  </si>
  <si>
    <t>I</t>
  </si>
  <si>
    <t>II</t>
  </si>
  <si>
    <t>III</t>
  </si>
  <si>
    <t>Bệnh viện đa khoa tỉnh Quảng Trị</t>
  </si>
  <si>
    <t>Bệnh viện chuyên khoa Lao và bệnh phổi</t>
  </si>
  <si>
    <t>Bệnh viện đa khoa khu vực Triệu Hải</t>
  </si>
  <si>
    <t>IV</t>
  </si>
  <si>
    <t>Bệnh viện YHCT và PHCN</t>
  </si>
  <si>
    <t>V</t>
  </si>
  <si>
    <t>Bệnh viện Mắt</t>
  </si>
  <si>
    <t>VI</t>
  </si>
  <si>
    <t>Trung tâm Y tế Vĩnh Linh</t>
  </si>
  <si>
    <t>Trung tâm Y tế Gio Linh</t>
  </si>
  <si>
    <t>VII</t>
  </si>
  <si>
    <t>VIII</t>
  </si>
  <si>
    <t>TTYT thành phố Đông Hà</t>
  </si>
  <si>
    <t>IX</t>
  </si>
  <si>
    <t>Trung tâm y tế Triệu Phong</t>
  </si>
  <si>
    <t>X</t>
  </si>
  <si>
    <t>Trung tâm y tế Thị xã Quảng Trị</t>
  </si>
  <si>
    <t>XI</t>
  </si>
  <si>
    <t>TTYT Hải Lăng</t>
  </si>
  <si>
    <t>XII</t>
  </si>
  <si>
    <t>TTYT huyện Hướng Hóa</t>
  </si>
  <si>
    <t>XIII</t>
  </si>
  <si>
    <t>TTYT Đakrông</t>
  </si>
  <si>
    <t>XIV</t>
  </si>
  <si>
    <t>Trung tâm giám định Y khoa</t>
  </si>
  <si>
    <t>Cải tạo, sửa chữa hệ thống các khoa phòng</t>
  </si>
  <si>
    <t>Trung tâm Pháp y</t>
  </si>
  <si>
    <t>Trung tâm kiểm soát bệnh tật tỉnh</t>
  </si>
  <si>
    <t>TTYT Cam Lộ</t>
  </si>
  <si>
    <t>XV</t>
  </si>
  <si>
    <t>XVI</t>
  </si>
  <si>
    <t>XVII</t>
  </si>
  <si>
    <t>XVIII</t>
  </si>
  <si>
    <t xml:space="preserve">Tổng cộng </t>
  </si>
  <si>
    <t xml:space="preserve">Danh mục </t>
  </si>
  <si>
    <t>Nâng cấp sửa chữa các khoa phòng</t>
  </si>
  <si>
    <t>XIX</t>
  </si>
  <si>
    <t>TTYT huyện Đảo Cồn Cỏ</t>
  </si>
  <si>
    <t>XX</t>
  </si>
  <si>
    <t>Chi Cục DSKHHGĐ</t>
  </si>
  <si>
    <t>Nguồn vốn</t>
  </si>
  <si>
    <t>Trong đó</t>
  </si>
  <si>
    <t>Năm 2022</t>
  </si>
  <si>
    <t>Năm 2023</t>
  </si>
  <si>
    <t>Năm 2024</t>
  </si>
  <si>
    <t>Năm 2026</t>
  </si>
  <si>
    <t>Năm 2025</t>
  </si>
  <si>
    <t>Nguồn vốn ngân sách TW trong kế hoạch đầu tư trung hạn năm 2021-2025</t>
  </si>
  <si>
    <t xml:space="preserve">Bệnh viện đa khoa khu vực Triệu Hải; Hạng mục: Xây dựng mở rộng Khoa Sản, Nhi: </t>
  </si>
  <si>
    <t>Xây dựng Khoa điều trị dịch bệnh nguy hiểm, Nhà cầu nối và cải tạo, sửa chữa một số hạng mục khác phục vụ phòng, chống và điều trị dịch bệnh Covid-19</t>
  </si>
  <si>
    <t>Xây mới phòng luyện tập phục hồi chức năng và cải tạo khu nhà A</t>
  </si>
  <si>
    <t>Xây mới Khu nhà kỹ thuật và cải tạo hành lang nối bệnh viện mắt</t>
  </si>
  <si>
    <t xml:space="preserve">Xây mới mở rộng một số khoa, phòng </t>
  </si>
  <si>
    <t>Phòng quản lý sức khỏe cán bộ tỉnh</t>
  </si>
  <si>
    <t>Chi cục An toàn vệ sinh thực phẩm</t>
  </si>
  <si>
    <t>Khoa chẩn đoán hình ảnh, Khoa truyền nhiễm</t>
  </si>
  <si>
    <t>Xây mới Khoa Cấp cứu - Hồi sức tích cực và Chống độc và Khoa phẫu thuật - Gây mê hồi sức.</t>
  </si>
  <si>
    <t>Cải tạo, sửa chữa khối nhà kỹ thuật</t>
  </si>
  <si>
    <t>Bảo trì, cải tạo, sửa chữa hệ thống các khoa phòng</t>
  </si>
  <si>
    <t>Trong đó dự kiến</t>
  </si>
  <si>
    <t>Xây mới Khoa Y học cổ truyền và Phục hồi chức năng</t>
  </si>
  <si>
    <t>Cải tạo, sửa chữa Trung tâm y tế thị xã Quảng Trị</t>
  </si>
  <si>
    <t xml:space="preserve"> Khu điều trị Khoa nội nhiễm khuẩn</t>
  </si>
  <si>
    <t>Cải tạo sửa chữa</t>
  </si>
  <si>
    <t>Xây dựng Nhà xét nghiệm và chẩn đoán hình ảnh</t>
  </si>
  <si>
    <t>Trung tâm Kiểm nghiệm thuốc, mỹ phẩm, thực phẩm</t>
  </si>
  <si>
    <t>Cung cấp, lắp đặt hệ thống xử lý khí thải, hệ thống xử lý nước thải và cải tạo một số hạng mục khác.</t>
  </si>
  <si>
    <t>XXI</t>
  </si>
  <si>
    <t>Nhà vận động trị liệu 01 tầng</t>
  </si>
  <si>
    <t>XXII</t>
  </si>
  <si>
    <t>XXIII</t>
  </si>
  <si>
    <t>Nguồn khác</t>
  </si>
  <si>
    <t>Sở Y tế</t>
  </si>
  <si>
    <t>Ghi chú</t>
  </si>
  <si>
    <t>XXIV</t>
  </si>
  <si>
    <t xml:space="preserve">Trạm Y tế </t>
  </si>
  <si>
    <t xml:space="preserve">Xây mới 12 TYT và sữa chữa 20 TYT </t>
  </si>
  <si>
    <t>Xây mới 07 TYT huyện Hải Lăng</t>
  </si>
  <si>
    <t>Huyện đối ứng</t>
  </si>
  <si>
    <t>ĐVT:Triệu đồng</t>
  </si>
  <si>
    <t xml:space="preserve">Nguồn vốn ngân sách địa phương trong kế hoạch đầu tư trung hạn năm 2021-2025 
</t>
  </si>
  <si>
    <t>Đầu tư cơ sở vật chất, mua sắm trang thiết bị y tế tuyến tỉnh, hạng mục: Trung tâm tâm thần kinh (Hợp phần xây dựng)</t>
  </si>
  <si>
    <t>Thời gian bắt đầu thực hiện</t>
  </si>
  <si>
    <t>Nguồn Chương trình phục hồi và phát triển kinh tế - xã hội</t>
  </si>
  <si>
    <t>Nguồn Ngân sách sự nghiệp ngành y tế  hàng năm</t>
  </si>
  <si>
    <t>Xây mới trụ sở làm việc Sở Y tế</t>
  </si>
  <si>
    <t>Năm 2021-2022 đã có chủ trương  bố trí 4,650 tỷ</t>
  </si>
  <si>
    <t>Đầu tư cơ sở vật chất, mua sắm trang thiết bị y tế tuyến tỉnh, hạng mục: Hợp phần xây dựng TTB</t>
  </si>
  <si>
    <t xml:space="preserve">Xây mới 3 trạm và sửa chữa 11 trạm </t>
  </si>
  <si>
    <t xml:space="preserve">Xây mới  04 TYT  và sữa chữa 3 TYT </t>
  </si>
  <si>
    <t>Xây mới khoa lão tim mạch và khu hành chính</t>
  </si>
  <si>
    <t>Xây mới khoa truyền nhiễm và khoa sản</t>
  </si>
  <si>
    <t>Xây mới khoa xét nghiệm- chẩn đoán hình ảnh và thăm dò chức năng</t>
  </si>
  <si>
    <t>Xây mới khoa ngoại tổng hợp và nhà hệ dự phòng</t>
  </si>
  <si>
    <t xml:space="preserve">Xây mới và cải tạo </t>
  </si>
  <si>
    <t xml:space="preserve">Xây mới khoa truyền nhiễm và sửa chữa cải tạo </t>
  </si>
  <si>
    <t>Xây mới khoa truyền nhiễm và khoa hồi sức tích cực</t>
  </si>
  <si>
    <t>Phòng làm việc hệ y tế dự phòng TTYT Cam Lộ</t>
  </si>
  <si>
    <t>Trong đó dự kiến kinh phí</t>
  </si>
  <si>
    <t>XXV</t>
  </si>
  <si>
    <t>Năm 
2023</t>
  </si>
  <si>
    <t>Nguồn Dự án Đầu tư xây dựng và phát triển hệ thống cung ứng dịch vụ y tế tuyến cơ sở dự án thành phần Quảng Trị</t>
  </si>
  <si>
    <t xml:space="preserve">Nguồn Nâng cấp cơ sở vật chất ngành Y tế 
tỉnh Quảng Trị sử dụng vốn ODA của Chính phủ Italia
</t>
  </si>
  <si>
    <t>Nguồn Chương trình phục hồi và phát triển kinh tế - xã hội 2022-2024</t>
  </si>
  <si>
    <t>Năm
 2023</t>
  </si>
  <si>
    <t>Năm 
2025</t>
  </si>
  <si>
    <t>Năm
 2024</t>
  </si>
  <si>
    <t xml:space="preserve">Tổng 
cộng </t>
  </si>
  <si>
    <t>Kinh phí thu hút bác sĩ</t>
  </si>
  <si>
    <t>Kinh phí đào tạo sau đại học (Tiến sĩ y khoa, Bác sĩ CKII, Thạc sĩ y khoa, Bác sĩ CKI)</t>
  </si>
  <si>
    <t>PHỤ LỤC IV</t>
  </si>
  <si>
    <t>PHỤ LỤC V</t>
  </si>
  <si>
    <t>Kinh phí đãi ngộ bác sĩ, dược sĩ đại học hàng tháng</t>
  </si>
  <si>
    <t>Số lượng</t>
  </si>
  <si>
    <t>Mức tiền</t>
  </si>
  <si>
    <t>Thời gian</t>
  </si>
  <si>
    <t>Thành tiền</t>
  </si>
  <si>
    <t>Kinh phí thu hút, đào tạo bác sĩ</t>
  </si>
  <si>
    <t>Tiến sĩ, CKII</t>
  </si>
  <si>
    <t>3 năm</t>
  </si>
  <si>
    <t>Bác sĩ Nội trú</t>
  </si>
  <si>
    <t>2 năm</t>
  </si>
  <si>
    <t>Thạc sĩ, CKI</t>
  </si>
  <si>
    <t>Kinh phí đãi ngô bác sĩ, dược sĩ đại học hàng tháng</t>
  </si>
  <si>
    <t>Tuyến tỉnh</t>
  </si>
  <si>
    <t>Bác sĩ hệ điều trị</t>
  </si>
  <si>
    <t>Bác sĩ hệ dự phòng</t>
  </si>
  <si>
    <t>Dược sĩ đại học</t>
  </si>
  <si>
    <t>Tuyến huyện</t>
  </si>
  <si>
    <t>Tuyến xã</t>
  </si>
  <si>
    <t>PHỤ LỤC VI</t>
  </si>
  <si>
    <t>3.1</t>
  </si>
  <si>
    <t>3.2</t>
  </si>
  <si>
    <t>3.3</t>
  </si>
  <si>
    <t>Xây mới tại trụ sở 32 Trần Hưng Đạo; Dự kiến bán trụ sở tại số 64B Nguyễn Trãi thành phố Đông Hà, tỉnh Quảng Trị và trụ sở  34 Trần Hưng Đạo</t>
  </si>
  <si>
    <t>Xây mới khu truyền nhiễm và hồi sức cấp cứu và khối dự phòng</t>
  </si>
  <si>
    <t>Xây dựng mới khoa Dược – các khoa lẻ và Khoa YHCT-PHCN</t>
  </si>
  <si>
    <t>Duy tu bảo trì, sửa chữa các hạng mục công trình</t>
  </si>
  <si>
    <t>Sữa chữa  các phòng của TTYT</t>
  </si>
  <si>
    <t>Sửa chữa các hạng mục 40 TYT</t>
  </si>
  <si>
    <t>Hỗ trợ sữa chữa khu nhà TTYT dự phòng sau khi tách hệ điều trị và hệ dự phòng thuộc Huyện Hướng Hóa và Vĩnh Linh</t>
  </si>
  <si>
    <t>(Bằng chữ: Tám mươi sáu tỷ tám trăm tám mươi tám triệu đồng chẵn/.)</t>
  </si>
  <si>
    <t>(Bằng chữ: Tám mươi sáu tỷ tám trăm tám mươi tám ngàn đồng./.)</t>
  </si>
  <si>
    <t>(Bằng chữ: Năm trăm năm mươi hai tỷ, năm trăm mười tám triệu đồng chẵn/.)</t>
  </si>
  <si>
    <t>(Bằng chữ: Ba trăm bốn mươi bảy tỷ, hai trăm hai mươi bốn triệu đồng chẵn/.)</t>
  </si>
  <si>
    <t>(Bằng chữ:  Chín trăm tám mươi sáu tỷ, sáu trăm ba mươi triệu đồng chẵn /.)</t>
  </si>
  <si>
    <t>(Bằng chữ: Hai trăm sáu ba tỷ, tám trăm tám mươi tám triệu đồng chẵn . /.)</t>
  </si>
  <si>
    <t xml:space="preserve">Mua sắm, sửa chữa, bảo trì trang thiết bị tuyến tỉnh tuyến huyện </t>
  </si>
  <si>
    <t>Sửa chữa, cải tạo, bảo trì cơ sở vật chất.</t>
  </si>
  <si>
    <t>Mua sắm, sửa chữa, bảo trì trang thiết bị</t>
  </si>
  <si>
    <t xml:space="preserve">Đầu tư mua sắm, sửa chữa, bảo trì  TTB Y tế cấp cho tuyến tỉnh </t>
  </si>
  <si>
    <t xml:space="preserve">Đầu tư mua sắm, sửa chữa, bảo trì TTB Y tế cấp cho tuyến y tế  cơ sở </t>
  </si>
  <si>
    <t>PHỤ LỤC VII</t>
  </si>
  <si>
    <t>CHI ĐẦU TƯ PHÁT TRIỂN</t>
  </si>
  <si>
    <t>CHI THƯỜNG XUYÊN</t>
  </si>
  <si>
    <t>Mua sắm  trang thiết bị</t>
  </si>
  <si>
    <t xml:space="preserve">Nguồn kinh phí thường xuyên ngân sách tỉnh </t>
  </si>
  <si>
    <t>Nguồn thu từ bán đấu giá trụ Sở Y tế và các địa phương đối ứng</t>
  </si>
  <si>
    <t>Hỗ trợ thu hút, đãi ngộ và đào tạo nguồn nhân lực y tế theo Nghị quyết số 166/2021/NQ-HĐND ngày 09/12/2021 của HĐND tỉnh.</t>
  </si>
  <si>
    <t>Xây mới sửa chữa cải tạo, nâng cấp, bảo trì cơ sở hạ tầng các công trình y tế.</t>
  </si>
  <si>
    <t>Duy tu bảo trì, sửa chữa các hạng mục công trình y tế</t>
  </si>
  <si>
    <r>
      <t xml:space="preserve">DANH MỤC NÂNG CẤP, CẢI TẠO, SỬA CHỮA, XÂY MỚI CÁC CÔNG TRÌNH Y TẾ  GIAI ĐOẠN 2022-2026
</t>
    </r>
    <r>
      <rPr>
        <i/>
        <sz val="13"/>
        <color indexed="8"/>
        <rFont val="Times New Roman"/>
        <family val="1"/>
      </rPr>
      <t>(Kèm theo Nghị quyết  số          /NQ-HĐND  ngày       tháng   năm 2022 của HĐND tỉnh Quảng Trị)</t>
    </r>
  </si>
  <si>
    <r>
      <t xml:space="preserve">DANH MỤC MUA SẮM, SỬA CHỮA, BẢO TRÌ  TRANG THIẾT BỊ NGÀNH Y TẾ   GIAI ĐOẠN 2022-2026
</t>
    </r>
    <r>
      <rPr>
        <i/>
        <sz val="13"/>
        <color indexed="8"/>
        <rFont val="Times New Roman"/>
        <family val="1"/>
      </rPr>
      <t>(Kèm theo Nghị quyết  số          /NQ-HĐND  ngày       tháng   năm 2022 của HĐND tỉnh Quảng Trị)</t>
    </r>
    <r>
      <rPr>
        <b/>
        <sz val="13"/>
        <color indexed="8"/>
        <rFont val="Times New Roman"/>
        <family val="1"/>
      </rPr>
      <t xml:space="preserve">                 </t>
    </r>
  </si>
  <si>
    <r>
      <t xml:space="preserve">DANH MỤC HỖ TRỢ THU HÚT, ĐÃI NGỘ, ĐÀO TẠO NHÂN LỰC Y TẾ GIAI ĐOẠN 2022-2026 THEO NGHỊ QUYẾT SỐ 166//2021/NQ-HĐND NGÀY 09/12/2021 CỦA HỘI ĐỒNG NHÂN DÂN TỈNH
</t>
    </r>
    <r>
      <rPr>
        <i/>
        <sz val="13"/>
        <color indexed="8"/>
        <rFont val="Times New Roman"/>
        <family val="1"/>
      </rPr>
      <t>(Kèm theo Nghị quyết  số          /NQ-HĐND  ngày       tháng   năm 2022 của HĐND tỉnh Quảng Trị)</t>
    </r>
    <r>
      <rPr>
        <b/>
        <sz val="13"/>
        <color indexed="8"/>
        <rFont val="Times New Roman"/>
        <family val="1"/>
      </rPr>
      <t xml:space="preserve">
                                                                                                                                                             </t>
    </r>
  </si>
  <si>
    <r>
      <t xml:space="preserve">PHẦN KỲ ĐẦU TƯ ĐỀ ÁN Y TẾ  GIAI ĐOẠN 2022-2026
</t>
    </r>
    <r>
      <rPr>
        <i/>
        <sz val="13"/>
        <color indexed="8"/>
        <rFont val="Times New Roman"/>
        <family val="1"/>
      </rPr>
      <t>(Kèm theo Nghị quyết  số          /NQ-HĐND  ngày       tháng   năm 2022 của HĐND tỉnh Quảng Trị)</t>
    </r>
    <r>
      <rPr>
        <b/>
        <sz val="13"/>
        <color indexed="8"/>
        <rFont val="Times New Roman"/>
        <family val="1"/>
      </rPr>
      <t xml:space="preserve">
                                                                                                                                                             </t>
    </r>
  </si>
  <si>
    <r>
      <t xml:space="preserve">PHÂN KỲ ĐẦU TƯ NGUỒN KINH PHÍ THƯỜNG XUYÊN NGÂN SÁCH TỈNH  GIAI ĐOẠN 2022-2026
</t>
    </r>
    <r>
      <rPr>
        <i/>
        <sz val="13"/>
        <color indexed="8"/>
        <rFont val="Times New Roman"/>
        <family val="1"/>
      </rPr>
      <t>(Kèm theo Nghị quyết  số          /NQ-HĐND  ngày       tháng   năm 2022 của HĐND tỉnh Quảng Trị)</t>
    </r>
    <r>
      <rPr>
        <b/>
        <sz val="13"/>
        <color indexed="8"/>
        <rFont val="Times New Roman"/>
        <family val="1"/>
      </rPr>
      <t xml:space="preserve">                                                                                  </t>
    </r>
  </si>
  <si>
    <t>PHỤ LỤC II</t>
  </si>
  <si>
    <t>PHỤ LỤC III</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</si>
</sst>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00_);_(* \(#,##0.000\);_(* &quot;-&quot;??_);_(@_)"/>
    <numFmt numFmtId="185" formatCode="_(* #,##0.0000_);_(* \(#,##0.0000\);_(* &quot;-&quot;??_);_(@_)"/>
    <numFmt numFmtId="186" formatCode="_(* #,##0.0_);_(* \(#,##0.0\);_(* &quot;-&quot;??_);_(@_)"/>
    <numFmt numFmtId="187" formatCode="_(* #,##0_);_(* \(#,##0\);_(* &quot;-&quot;??_);_(@_)"/>
    <numFmt numFmtId="188" formatCode="0\ 000\ 000\ 000"/>
    <numFmt numFmtId="189" formatCode="000\ 000\ 000"/>
    <numFmt numFmtId="190" formatCode="0\ 000\ 000"/>
    <numFmt numFmtId="191" formatCode="0\ 000"/>
    <numFmt numFmtId="192" formatCode="0;[Red]0"/>
    <numFmt numFmtId="193" formatCode="0.0\ 000"/>
    <numFmt numFmtId="194" formatCode="0.00\ 000"/>
    <numFmt numFmtId="195" formatCode="0.000\ 000"/>
    <numFmt numFmtId="196" formatCode="0.\ 000"/>
    <numFmt numFmtId="197" formatCode="#\ ##0.00"/>
    <numFmt numFmtId="198" formatCode="#\ ##,000"/>
    <numFmt numFmtId="199" formatCode="000\ 000\ 00"/>
    <numFmt numFmtId="200" formatCode="####\ ###"/>
    <numFmt numFmtId="201" formatCode="0.0"/>
    <numFmt numFmtId="202" formatCode="[$-409]dddd\,\ mmmm\ d\,\ yyyy"/>
    <numFmt numFmtId="203" formatCode="[$-409]h:mm:ss\ AM/PM"/>
    <numFmt numFmtId="204" formatCode="#,##0.000"/>
    <numFmt numFmtId="205" formatCode="_(* #,##0.0000_);_(* \(#,##0.0000\);_(* &quot;-&quot;????_);_(@_)"/>
    <numFmt numFmtId="206" formatCode="0.000"/>
    <numFmt numFmtId="207" formatCode="#,###"/>
    <numFmt numFmtId="208" formatCode="0.0000"/>
    <numFmt numFmtId="209" formatCode="#,##0.0"/>
    <numFmt numFmtId="210" formatCode="#,##0.0000"/>
    <numFmt numFmtId="211" formatCode="#"/>
    <numFmt numFmtId="212" formatCode="0.0%"/>
  </numFmts>
  <fonts count="54">
    <font>
      <sz val="12"/>
      <color theme="1"/>
      <name val="Times New Roman"/>
      <family val="2"/>
    </font>
    <font>
      <sz val="12"/>
      <color indexed="8"/>
      <name val="Times New Roman"/>
      <family val="2"/>
    </font>
    <font>
      <sz val="13"/>
      <name val="Times New Roman"/>
      <family val="1"/>
    </font>
    <font>
      <b/>
      <sz val="13"/>
      <name val="Times New Roman"/>
      <family val="1"/>
    </font>
    <font>
      <b/>
      <sz val="13"/>
      <color indexed="8"/>
      <name val="Times New Roman"/>
      <family val="1"/>
    </font>
    <font>
      <i/>
      <sz val="13"/>
      <color indexed="8"/>
      <name val="Times New Roman"/>
      <family val="1"/>
    </font>
    <font>
      <b/>
      <i/>
      <sz val="13"/>
      <name val="Times New Roman"/>
      <family val="1"/>
    </font>
    <font>
      <b/>
      <sz val="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3"/>
      <color indexed="8"/>
      <name val="Times New Roman"/>
      <family val="1"/>
    </font>
    <font>
      <sz val="13"/>
      <color indexed="10"/>
      <name val="Times New Roman"/>
      <family val="1"/>
    </font>
    <font>
      <b/>
      <sz val="13"/>
      <color indexed="10"/>
      <name val="Times New Roman"/>
      <family val="1"/>
    </font>
    <font>
      <b/>
      <i/>
      <sz val="13"/>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3"/>
      <color theme="1"/>
      <name val="Times New Roman"/>
      <family val="1"/>
    </font>
    <font>
      <b/>
      <sz val="13"/>
      <color theme="1"/>
      <name val="Times New Roman"/>
      <family val="1"/>
    </font>
    <font>
      <i/>
      <sz val="13"/>
      <color theme="1"/>
      <name val="Times New Roman"/>
      <family val="1"/>
    </font>
    <font>
      <sz val="13"/>
      <color rgb="FFFF0000"/>
      <name val="Times New Roman"/>
      <family val="1"/>
    </font>
    <font>
      <b/>
      <sz val="13"/>
      <color rgb="FFFF0000"/>
      <name val="Times New Roman"/>
      <family val="1"/>
    </font>
    <font>
      <b/>
      <i/>
      <sz val="13"/>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tint="-0.09996999800205231"/>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8">
    <xf numFmtId="0" fontId="0" fillId="0" borderId="0" xfId="0" applyAlignment="1">
      <alignment/>
    </xf>
    <xf numFmtId="0" fontId="48" fillId="0" borderId="0" xfId="0" applyFont="1" applyAlignment="1">
      <alignment/>
    </xf>
    <xf numFmtId="0" fontId="49"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0" xfId="0" applyFont="1" applyAlignment="1">
      <alignment wrapText="1"/>
    </xf>
    <xf numFmtId="0" fontId="2" fillId="0" borderId="10" xfId="0" applyFont="1" applyBorder="1" applyAlignment="1">
      <alignment horizontal="center" vertical="center"/>
    </xf>
    <xf numFmtId="0" fontId="48" fillId="0" borderId="10" xfId="0" applyFont="1" applyBorder="1" applyAlignment="1">
      <alignment horizontal="center" vertical="center" wrapText="1"/>
    </xf>
    <xf numFmtId="0" fontId="49" fillId="0" borderId="0" xfId="0" applyFont="1" applyAlignment="1">
      <alignment horizontal="center" vertical="center"/>
    </xf>
    <xf numFmtId="0" fontId="2" fillId="0" borderId="10" xfId="0" applyFont="1" applyBorder="1" applyAlignment="1">
      <alignment horizontal="left" vertical="center" wrapText="1"/>
    </xf>
    <xf numFmtId="187" fontId="49" fillId="0" borderId="10" xfId="0" applyNumberFormat="1" applyFont="1" applyBorder="1" applyAlignment="1">
      <alignment/>
    </xf>
    <xf numFmtId="187" fontId="49" fillId="0" borderId="10" xfId="42" applyNumberFormat="1" applyFont="1" applyBorder="1" applyAlignment="1">
      <alignment horizontal="center" vertical="center"/>
    </xf>
    <xf numFmtId="187" fontId="49" fillId="0" borderId="10" xfId="0" applyNumberFormat="1" applyFont="1" applyBorder="1" applyAlignment="1">
      <alignment horizontal="center" vertical="center"/>
    </xf>
    <xf numFmtId="187" fontId="2" fillId="0" borderId="10" xfId="42" applyNumberFormat="1" applyFont="1" applyBorder="1" applyAlignment="1">
      <alignment horizontal="center" vertical="center"/>
    </xf>
    <xf numFmtId="0" fontId="2" fillId="0" borderId="0" xfId="0" applyFont="1" applyAlignment="1">
      <alignment/>
    </xf>
    <xf numFmtId="0" fontId="2" fillId="34" borderId="10" xfId="0" applyFont="1" applyFill="1" applyBorder="1" applyAlignment="1">
      <alignment horizontal="left" vertical="center" wrapText="1"/>
    </xf>
    <xf numFmtId="0" fontId="49" fillId="0" borderId="0" xfId="0" applyFont="1" applyAlignment="1">
      <alignment horizontal="center" vertical="center" wrapText="1"/>
    </xf>
    <xf numFmtId="0" fontId="2" fillId="33" borderId="10" xfId="0" applyFont="1" applyFill="1" applyBorder="1" applyAlignment="1">
      <alignment horizontal="center" vertical="center" wrapText="1"/>
    </xf>
    <xf numFmtId="0" fontId="48" fillId="0" borderId="10" xfId="0" applyFont="1" applyBorder="1" applyAlignment="1">
      <alignment horizontal="center"/>
    </xf>
    <xf numFmtId="0" fontId="3" fillId="33" borderId="10" xfId="0" applyFont="1" applyFill="1" applyBorder="1" applyAlignment="1">
      <alignment horizontal="center" vertical="center" wrapText="1"/>
    </xf>
    <xf numFmtId="0" fontId="48" fillId="0" borderId="10" xfId="0" applyFont="1" applyBorder="1" applyAlignment="1">
      <alignment horizontal="center" wrapText="1"/>
    </xf>
    <xf numFmtId="187" fontId="2" fillId="0" borderId="10" xfId="42" applyNumberFormat="1" applyFont="1" applyBorder="1" applyAlignment="1" quotePrefix="1">
      <alignment horizontal="center" vertical="center"/>
    </xf>
    <xf numFmtId="0" fontId="48" fillId="0" borderId="10" xfId="0" applyFont="1" applyBorder="1" applyAlignment="1">
      <alignment/>
    </xf>
    <xf numFmtId="0" fontId="3" fillId="0" borderId="10" xfId="0" applyFont="1" applyBorder="1" applyAlignment="1">
      <alignment horizontal="left" vertical="center" wrapText="1"/>
    </xf>
    <xf numFmtId="0" fontId="2" fillId="0" borderId="10" xfId="0" applyFont="1" applyBorder="1" applyAlignment="1">
      <alignment/>
    </xf>
    <xf numFmtId="187" fontId="3" fillId="0" borderId="10" xfId="0" applyNumberFormat="1" applyFont="1" applyBorder="1" applyAlignment="1">
      <alignment/>
    </xf>
    <xf numFmtId="187" fontId="48" fillId="0" borderId="10" xfId="42" applyNumberFormat="1" applyFont="1" applyBorder="1" applyAlignment="1">
      <alignment horizontal="center" vertical="center"/>
    </xf>
    <xf numFmtId="0" fontId="48" fillId="0" borderId="10" xfId="0" applyFont="1" applyBorder="1" applyAlignment="1">
      <alignment horizontal="center" vertical="center"/>
    </xf>
    <xf numFmtId="187" fontId="48" fillId="0" borderId="10" xfId="42" applyNumberFormat="1" applyFont="1" applyBorder="1" applyAlignment="1" quotePrefix="1">
      <alignment horizontal="center" vertical="center"/>
    </xf>
    <xf numFmtId="0" fontId="50" fillId="0" borderId="0" xfId="0" applyFont="1" applyBorder="1" applyAlignment="1">
      <alignment horizontal="center" vertical="center"/>
    </xf>
    <xf numFmtId="187" fontId="48" fillId="0" borderId="10" xfId="0" applyNumberFormat="1" applyFont="1" applyBorder="1" applyAlignment="1">
      <alignment horizontal="center" vertical="center"/>
    </xf>
    <xf numFmtId="187" fontId="2" fillId="0" borderId="10" xfId="0" applyNumberFormat="1" applyFont="1" applyBorder="1" applyAlignment="1">
      <alignment horizontal="center" vertical="center"/>
    </xf>
    <xf numFmtId="3" fontId="0" fillId="0" borderId="10" xfId="0" applyNumberFormat="1" applyFont="1" applyBorder="1" applyAlignment="1">
      <alignment horizontal="right" vertical="center"/>
    </xf>
    <xf numFmtId="187" fontId="3" fillId="0" borderId="10" xfId="42" applyNumberFormat="1" applyFont="1" applyBorder="1" applyAlignment="1">
      <alignment horizontal="center" vertical="center"/>
    </xf>
    <xf numFmtId="187" fontId="48" fillId="0" borderId="10" xfId="0" applyNumberFormat="1" applyFont="1" applyBorder="1" applyAlignment="1">
      <alignment horizontal="center" vertical="center" wrapText="1"/>
    </xf>
    <xf numFmtId="0" fontId="50" fillId="0" borderId="0" xfId="0" applyFont="1" applyAlignment="1">
      <alignment horizontal="right"/>
    </xf>
    <xf numFmtId="0" fontId="48" fillId="35" borderId="10" xfId="0" applyFont="1" applyFill="1" applyBorder="1" applyAlignment="1">
      <alignment horizontal="center" vertical="center"/>
    </xf>
    <xf numFmtId="187" fontId="3" fillId="35" borderId="10" xfId="0" applyNumberFormat="1" applyFont="1" applyFill="1" applyBorder="1" applyAlignment="1">
      <alignment horizontal="center" vertical="center"/>
    </xf>
    <xf numFmtId="187" fontId="49" fillId="35" borderId="10" xfId="42" applyNumberFormat="1" applyFont="1" applyFill="1" applyBorder="1" applyAlignment="1">
      <alignment horizontal="center" vertical="center"/>
    </xf>
    <xf numFmtId="0" fontId="48" fillId="35" borderId="10" xfId="0" applyFont="1" applyFill="1" applyBorder="1" applyAlignment="1">
      <alignment/>
    </xf>
    <xf numFmtId="0" fontId="49" fillId="0" borderId="0" xfId="0" applyFont="1" applyAlignment="1">
      <alignment horizontal="center" vertical="center"/>
    </xf>
    <xf numFmtId="0" fontId="49" fillId="0" borderId="0" xfId="0" applyFont="1" applyAlignment="1">
      <alignment horizontal="center" vertical="center" wrapText="1"/>
    </xf>
    <xf numFmtId="0" fontId="50" fillId="0" borderId="0" xfId="0" applyFont="1" applyBorder="1" applyAlignment="1">
      <alignment horizontal="center" vertical="center"/>
    </xf>
    <xf numFmtId="0" fontId="49" fillId="36" borderId="10" xfId="0" applyFont="1" applyFill="1" applyBorder="1" applyAlignment="1">
      <alignment horizontal="center" vertical="center" wrapText="1"/>
    </xf>
    <xf numFmtId="187" fontId="48" fillId="0" borderId="0" xfId="0" applyNumberFormat="1" applyFont="1" applyAlignment="1">
      <alignment/>
    </xf>
    <xf numFmtId="187" fontId="48" fillId="2" borderId="10" xfId="42" applyNumberFormat="1" applyFont="1" applyFill="1" applyBorder="1" applyAlignment="1">
      <alignment vertical="center" wrapText="1"/>
    </xf>
    <xf numFmtId="187" fontId="48" fillId="0" borderId="0" xfId="0" applyNumberFormat="1" applyFont="1" applyAlignment="1">
      <alignment wrapText="1"/>
    </xf>
    <xf numFmtId="0" fontId="50" fillId="0" borderId="0" xfId="0" applyFont="1" applyBorder="1" applyAlignment="1">
      <alignment horizontal="center" vertical="center"/>
    </xf>
    <xf numFmtId="0" fontId="49" fillId="36" borderId="10" xfId="0" applyFont="1" applyFill="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187" fontId="51" fillId="0" borderId="0" xfId="0" applyNumberFormat="1" applyFont="1" applyAlignment="1">
      <alignment/>
    </xf>
    <xf numFmtId="0" fontId="51" fillId="0" borderId="0" xfId="0" applyFont="1" applyAlignment="1">
      <alignment/>
    </xf>
    <xf numFmtId="0" fontId="48" fillId="33" borderId="10" xfId="0" applyFont="1" applyFill="1" applyBorder="1" applyAlignment="1">
      <alignment horizontal="left" vertical="center" wrapText="1"/>
    </xf>
    <xf numFmtId="187" fontId="49" fillId="35" borderId="10" xfId="0" applyNumberFormat="1" applyFont="1" applyFill="1" applyBorder="1" applyAlignment="1">
      <alignment horizontal="center" vertical="center"/>
    </xf>
    <xf numFmtId="0" fontId="48" fillId="33" borderId="10" xfId="0" applyFont="1" applyFill="1" applyBorder="1" applyAlignment="1">
      <alignment horizontal="center" vertical="center" wrapText="1"/>
    </xf>
    <xf numFmtId="0" fontId="48" fillId="0" borderId="10" xfId="0" applyFont="1" applyBorder="1" applyAlignment="1">
      <alignment horizontal="right" vertical="center" wrapText="1"/>
    </xf>
    <xf numFmtId="187" fontId="48" fillId="0" borderId="10" xfId="42" applyNumberFormat="1" applyFont="1" applyBorder="1" applyAlignment="1">
      <alignment vertical="center"/>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1" fontId="49" fillId="0" borderId="10" xfId="42" applyNumberFormat="1" applyFont="1" applyBorder="1" applyAlignment="1">
      <alignment horizontal="center" vertical="center"/>
    </xf>
    <xf numFmtId="187" fontId="49" fillId="35" borderId="10" xfId="0" applyNumberFormat="1" applyFont="1" applyFill="1" applyBorder="1" applyAlignment="1">
      <alignment horizontal="left" vertical="center"/>
    </xf>
    <xf numFmtId="187" fontId="48" fillId="0" borderId="0" xfId="0" applyNumberFormat="1" applyFont="1" applyAlignment="1">
      <alignment horizontal="center" vertical="center" wrapText="1"/>
    </xf>
    <xf numFmtId="187" fontId="48" fillId="0" borderId="0" xfId="0" applyNumberFormat="1" applyFont="1" applyAlignment="1">
      <alignment horizontal="center" wrapText="1"/>
    </xf>
    <xf numFmtId="0" fontId="48" fillId="0" borderId="0" xfId="0" applyFont="1" applyAlignment="1">
      <alignment horizontal="center"/>
    </xf>
    <xf numFmtId="0" fontId="48" fillId="0" borderId="0" xfId="0" applyFont="1" applyAlignment="1">
      <alignment horizontal="center" vertical="center" wrapText="1"/>
    </xf>
    <xf numFmtId="0" fontId="48" fillId="0" borderId="0" xfId="0" applyFont="1" applyAlignment="1">
      <alignment horizontal="center" wrapText="1"/>
    </xf>
    <xf numFmtId="0" fontId="50" fillId="0" borderId="0" xfId="0" applyFont="1" applyBorder="1" applyAlignment="1">
      <alignment horizontal="center" vertical="center"/>
    </xf>
    <xf numFmtId="0" fontId="49" fillId="36" borderId="10" xfId="0" applyFont="1" applyFill="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187" fontId="52" fillId="35" borderId="10" xfId="42" applyNumberFormat="1" applyFont="1" applyFill="1" applyBorder="1" applyAlignment="1">
      <alignment horizontal="center" vertical="center"/>
    </xf>
    <xf numFmtId="187" fontId="48" fillId="0" borderId="10" xfId="42" applyNumberFormat="1" applyFont="1" applyFill="1" applyBorder="1" applyAlignment="1">
      <alignment horizontal="center" vertical="center"/>
    </xf>
    <xf numFmtId="187" fontId="3" fillId="35" borderId="10" xfId="42" applyNumberFormat="1" applyFont="1" applyFill="1" applyBorder="1" applyAlignment="1">
      <alignment horizontal="center" vertical="center"/>
    </xf>
    <xf numFmtId="0" fontId="50" fillId="0" borderId="0" xfId="0" applyFont="1" applyBorder="1" applyAlignment="1">
      <alignment horizontal="center" vertical="center"/>
    </xf>
    <xf numFmtId="0" fontId="49" fillId="36" borderId="10" xfId="0" applyFont="1" applyFill="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49" fillId="36" borderId="10" xfId="0" applyFont="1" applyFill="1" applyBorder="1" applyAlignment="1">
      <alignment horizontal="center" vertical="center" wrapText="1"/>
    </xf>
    <xf numFmtId="0" fontId="48" fillId="0" borderId="10" xfId="0" applyFont="1" applyBorder="1" applyAlignment="1">
      <alignment wrapText="1"/>
    </xf>
    <xf numFmtId="0" fontId="3" fillId="36"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53" fillId="0" borderId="0" xfId="0" applyFont="1" applyAlignment="1">
      <alignment horizontal="center" wrapText="1"/>
    </xf>
    <xf numFmtId="0" fontId="50" fillId="0" borderId="0" xfId="0" applyFont="1" applyBorder="1" applyAlignment="1">
      <alignment horizontal="center" vertical="center"/>
    </xf>
    <xf numFmtId="0" fontId="3" fillId="36"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49" fillId="36" borderId="10" xfId="0" applyFont="1" applyFill="1" applyBorder="1" applyAlignment="1">
      <alignment horizontal="center" vertical="center" wrapText="1"/>
    </xf>
    <xf numFmtId="0" fontId="49" fillId="36" borderId="13" xfId="0" applyFont="1" applyFill="1" applyBorder="1" applyAlignment="1">
      <alignment horizontal="center" vertical="center" wrapText="1"/>
    </xf>
    <xf numFmtId="0" fontId="49" fillId="36" borderId="14" xfId="0" applyFont="1" applyFill="1" applyBorder="1" applyAlignment="1">
      <alignment horizontal="center" vertical="center" wrapText="1"/>
    </xf>
    <xf numFmtId="0" fontId="49" fillId="36" borderId="15"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49" fillId="36" borderId="12" xfId="0" applyFont="1" applyFill="1" applyBorder="1" applyAlignment="1">
      <alignment horizontal="center" vertical="center" wrapText="1"/>
    </xf>
    <xf numFmtId="0" fontId="49" fillId="36" borderId="16" xfId="0" applyFont="1" applyFill="1" applyBorder="1" applyAlignment="1">
      <alignment horizontal="center" vertical="center" wrapText="1"/>
    </xf>
    <xf numFmtId="0" fontId="6" fillId="0" borderId="0" xfId="0" applyFont="1" applyAlignment="1">
      <alignment horizontal="center" wrapText="1"/>
    </xf>
    <xf numFmtId="0" fontId="49" fillId="36" borderId="17" xfId="0" applyFont="1" applyFill="1" applyBorder="1" applyAlignment="1">
      <alignment horizontal="center" vertical="center" wrapText="1"/>
    </xf>
    <xf numFmtId="0" fontId="49" fillId="36" borderId="18" xfId="0" applyFont="1" applyFill="1" applyBorder="1" applyAlignment="1">
      <alignment horizontal="center" vertical="center" wrapText="1"/>
    </xf>
    <xf numFmtId="0" fontId="49" fillId="36" borderId="19" xfId="0" applyFont="1" applyFill="1" applyBorder="1" applyAlignment="1">
      <alignment horizontal="center" vertical="center" wrapText="1"/>
    </xf>
    <xf numFmtId="0" fontId="50"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102"/>
  <sheetViews>
    <sheetView view="pageBreakPreview" zoomScale="80" zoomScaleNormal="80" zoomScaleSheetLayoutView="80" zoomScalePageLayoutView="0" workbookViewId="0" topLeftCell="A1">
      <selection activeCell="A1" sqref="A1:P1"/>
    </sheetView>
  </sheetViews>
  <sheetFormatPr defaultColWidth="9.00390625" defaultRowHeight="15.75"/>
  <cols>
    <col min="1" max="1" width="7.00390625" style="9" customWidth="1"/>
    <col min="2" max="2" width="27.875" style="6" customWidth="1"/>
    <col min="3" max="3" width="10.875" style="1" customWidth="1"/>
    <col min="4" max="4" width="11.125" style="1" customWidth="1"/>
    <col min="5" max="5" width="9.625" style="1" customWidth="1"/>
    <col min="6" max="6" width="11.125" style="1" customWidth="1"/>
    <col min="7" max="7" width="8.875" style="1" customWidth="1"/>
    <col min="8" max="8" width="11.25390625" style="1" customWidth="1"/>
    <col min="9" max="9" width="11.375" style="1" customWidth="1"/>
    <col min="10" max="10" width="10.625" style="1" customWidth="1"/>
    <col min="11" max="11" width="11.875" style="1" customWidth="1"/>
    <col min="12" max="12" width="12.875" style="1" customWidth="1"/>
    <col min="13" max="13" width="11.625" style="1" customWidth="1"/>
    <col min="14" max="14" width="12.00390625" style="1" customWidth="1"/>
    <col min="15" max="15" width="9.00390625" style="1" customWidth="1"/>
    <col min="16" max="16" width="12.875" style="1" customWidth="1"/>
    <col min="17" max="16384" width="9.00390625" style="1" customWidth="1"/>
  </cols>
  <sheetData>
    <row r="1" spans="1:16" ht="16.5">
      <c r="A1" s="90" t="s">
        <v>170</v>
      </c>
      <c r="B1" s="90"/>
      <c r="C1" s="90"/>
      <c r="D1" s="90"/>
      <c r="E1" s="90"/>
      <c r="F1" s="90"/>
      <c r="G1" s="90"/>
      <c r="H1" s="90"/>
      <c r="I1" s="90"/>
      <c r="J1" s="90"/>
      <c r="K1" s="90"/>
      <c r="L1" s="90"/>
      <c r="M1" s="90"/>
      <c r="N1" s="90"/>
      <c r="O1" s="90"/>
      <c r="P1" s="90"/>
    </row>
    <row r="2" spans="1:16" ht="15.75" customHeight="1">
      <c r="A2" s="91" t="s">
        <v>165</v>
      </c>
      <c r="B2" s="91"/>
      <c r="C2" s="91"/>
      <c r="D2" s="91"/>
      <c r="E2" s="91"/>
      <c r="F2" s="91"/>
      <c r="G2" s="91"/>
      <c r="H2" s="91"/>
      <c r="I2" s="91"/>
      <c r="J2" s="91"/>
      <c r="K2" s="91"/>
      <c r="L2" s="91"/>
      <c r="M2" s="91"/>
      <c r="N2" s="91"/>
      <c r="O2" s="91"/>
      <c r="P2" s="91"/>
    </row>
    <row r="3" spans="1:16" ht="34.5" customHeight="1">
      <c r="A3" s="91"/>
      <c r="B3" s="91"/>
      <c r="C3" s="91"/>
      <c r="D3" s="91"/>
      <c r="E3" s="91"/>
      <c r="F3" s="91"/>
      <c r="G3" s="91"/>
      <c r="H3" s="91"/>
      <c r="I3" s="91"/>
      <c r="J3" s="91"/>
      <c r="K3" s="91"/>
      <c r="L3" s="91"/>
      <c r="M3" s="91"/>
      <c r="N3" s="91"/>
      <c r="O3" s="91"/>
      <c r="P3" s="91"/>
    </row>
    <row r="4" spans="2:16" ht="29.25" customHeight="1">
      <c r="B4" s="17"/>
      <c r="C4" s="93"/>
      <c r="D4" s="93"/>
      <c r="E4" s="93"/>
      <c r="F4" s="93"/>
      <c r="G4" s="30"/>
      <c r="H4" s="30"/>
      <c r="P4" s="36" t="s">
        <v>83</v>
      </c>
    </row>
    <row r="5" spans="1:16" ht="34.5" customHeight="1">
      <c r="A5" s="94" t="s">
        <v>0</v>
      </c>
      <c r="B5" s="95" t="s">
        <v>38</v>
      </c>
      <c r="C5" s="96" t="s">
        <v>86</v>
      </c>
      <c r="D5" s="96"/>
      <c r="E5" s="96"/>
      <c r="F5" s="96"/>
      <c r="G5" s="96"/>
      <c r="H5" s="96" t="s">
        <v>44</v>
      </c>
      <c r="I5" s="96"/>
      <c r="J5" s="96"/>
      <c r="K5" s="96"/>
      <c r="L5" s="96"/>
      <c r="M5" s="96"/>
      <c r="N5" s="96"/>
      <c r="O5" s="96"/>
      <c r="P5" s="96" t="s">
        <v>77</v>
      </c>
    </row>
    <row r="6" spans="1:16" ht="34.5" customHeight="1">
      <c r="A6" s="94"/>
      <c r="B6" s="95"/>
      <c r="C6" s="96" t="s">
        <v>63</v>
      </c>
      <c r="D6" s="96"/>
      <c r="E6" s="96"/>
      <c r="F6" s="96"/>
      <c r="G6" s="96"/>
      <c r="H6" s="96" t="s">
        <v>37</v>
      </c>
      <c r="I6" s="96" t="s">
        <v>102</v>
      </c>
      <c r="J6" s="96"/>
      <c r="K6" s="96"/>
      <c r="L6" s="96"/>
      <c r="M6" s="96"/>
      <c r="N6" s="96"/>
      <c r="O6" s="96"/>
      <c r="P6" s="96"/>
    </row>
    <row r="7" spans="1:16" ht="219.75" customHeight="1">
      <c r="A7" s="94"/>
      <c r="B7" s="95"/>
      <c r="C7" s="80" t="s">
        <v>46</v>
      </c>
      <c r="D7" s="80" t="s">
        <v>108</v>
      </c>
      <c r="E7" s="80" t="s">
        <v>48</v>
      </c>
      <c r="F7" s="80" t="s">
        <v>109</v>
      </c>
      <c r="G7" s="80" t="s">
        <v>49</v>
      </c>
      <c r="H7" s="96"/>
      <c r="I7" s="80" t="s">
        <v>84</v>
      </c>
      <c r="J7" s="80" t="s">
        <v>51</v>
      </c>
      <c r="K7" s="80" t="s">
        <v>105</v>
      </c>
      <c r="L7" s="80" t="s">
        <v>106</v>
      </c>
      <c r="M7" s="80" t="s">
        <v>87</v>
      </c>
      <c r="N7" s="80" t="s">
        <v>160</v>
      </c>
      <c r="O7" s="80" t="s">
        <v>161</v>
      </c>
      <c r="P7" s="96"/>
    </row>
    <row r="8" spans="1:16" ht="36.75" customHeight="1">
      <c r="A8" s="20" t="s">
        <v>1</v>
      </c>
      <c r="B8" s="4" t="s">
        <v>4</v>
      </c>
      <c r="C8" s="20"/>
      <c r="D8" s="20"/>
      <c r="E8" s="20"/>
      <c r="F8" s="23"/>
      <c r="G8" s="12"/>
      <c r="H8" s="12">
        <f>SUM(H9:H11)</f>
        <v>38115</v>
      </c>
      <c r="I8" s="31"/>
      <c r="J8" s="31"/>
      <c r="K8" s="28"/>
      <c r="L8" s="28"/>
      <c r="M8" s="28"/>
      <c r="N8" s="28"/>
      <c r="O8" s="23"/>
      <c r="P8" s="23"/>
    </row>
    <row r="9" spans="1:16" s="15" customFormat="1" ht="36.75" customHeight="1">
      <c r="A9" s="18">
        <v>1</v>
      </c>
      <c r="B9" s="3" t="s">
        <v>39</v>
      </c>
      <c r="C9" s="22">
        <v>2000</v>
      </c>
      <c r="D9" s="22">
        <v>2000</v>
      </c>
      <c r="E9" s="22">
        <v>3000</v>
      </c>
      <c r="F9" s="25"/>
      <c r="G9" s="14"/>
      <c r="H9" s="14">
        <f>SUM(I9:O9)</f>
        <v>7000</v>
      </c>
      <c r="I9" s="32">
        <v>7000</v>
      </c>
      <c r="J9" s="32">
        <v>0</v>
      </c>
      <c r="K9" s="32">
        <v>0</v>
      </c>
      <c r="L9" s="32">
        <v>0</v>
      </c>
      <c r="M9" s="32">
        <v>0</v>
      </c>
      <c r="N9" s="32">
        <v>0</v>
      </c>
      <c r="O9" s="32">
        <v>0</v>
      </c>
      <c r="P9" s="25"/>
    </row>
    <row r="10" spans="1:16" s="15" customFormat="1" ht="91.5" customHeight="1">
      <c r="A10" s="18">
        <v>2</v>
      </c>
      <c r="B10" s="3" t="s">
        <v>85</v>
      </c>
      <c r="C10" s="22">
        <v>26115</v>
      </c>
      <c r="D10" s="22"/>
      <c r="E10" s="22"/>
      <c r="F10" s="25"/>
      <c r="G10" s="14"/>
      <c r="H10" s="14">
        <f>C10</f>
        <v>26115</v>
      </c>
      <c r="I10" s="32">
        <v>0</v>
      </c>
      <c r="J10" s="22">
        <v>26115</v>
      </c>
      <c r="K10" s="32">
        <v>0</v>
      </c>
      <c r="L10" s="32">
        <v>0</v>
      </c>
      <c r="M10" s="32">
        <v>0</v>
      </c>
      <c r="N10" s="32">
        <v>0</v>
      </c>
      <c r="O10" s="32">
        <v>0</v>
      </c>
      <c r="P10" s="25"/>
    </row>
    <row r="11" spans="1:16" s="15" customFormat="1" ht="33">
      <c r="A11" s="18">
        <v>3</v>
      </c>
      <c r="B11" s="3" t="s">
        <v>141</v>
      </c>
      <c r="C11" s="22"/>
      <c r="D11" s="22">
        <v>1000</v>
      </c>
      <c r="E11" s="22">
        <v>2000</v>
      </c>
      <c r="F11" s="22">
        <v>1000</v>
      </c>
      <c r="G11" s="22">
        <v>1000</v>
      </c>
      <c r="H11" s="14">
        <f>SUM(C11:G11)</f>
        <v>5000</v>
      </c>
      <c r="I11" s="32">
        <v>0</v>
      </c>
      <c r="J11" s="32">
        <v>0</v>
      </c>
      <c r="K11" s="32">
        <v>0</v>
      </c>
      <c r="L11" s="32">
        <v>0</v>
      </c>
      <c r="M11" s="32">
        <v>0</v>
      </c>
      <c r="N11" s="32">
        <v>5000</v>
      </c>
      <c r="O11" s="32">
        <v>0</v>
      </c>
      <c r="P11" s="25"/>
    </row>
    <row r="12" spans="1:16" ht="42.75" customHeight="1">
      <c r="A12" s="20" t="s">
        <v>2</v>
      </c>
      <c r="B12" s="2" t="s">
        <v>6</v>
      </c>
      <c r="C12" s="27"/>
      <c r="D12" s="27"/>
      <c r="E12" s="27"/>
      <c r="F12" s="23"/>
      <c r="G12" s="12"/>
      <c r="H12" s="12">
        <f>SUM(H13:H14)</f>
        <v>14600</v>
      </c>
      <c r="I12" s="31"/>
      <c r="J12" s="31"/>
      <c r="K12" s="28"/>
      <c r="L12" s="28"/>
      <c r="M12" s="28"/>
      <c r="N12" s="28"/>
      <c r="O12" s="23"/>
      <c r="P12" s="23"/>
    </row>
    <row r="13" spans="1:16" ht="72.75" customHeight="1">
      <c r="A13" s="18">
        <v>1</v>
      </c>
      <c r="B13" s="5" t="s">
        <v>52</v>
      </c>
      <c r="C13" s="27"/>
      <c r="D13" s="33">
        <v>4000</v>
      </c>
      <c r="E13" s="27">
        <v>5000</v>
      </c>
      <c r="F13" s="27">
        <v>2000</v>
      </c>
      <c r="G13" s="12"/>
      <c r="H13" s="27">
        <f>SUM(I13:O13)</f>
        <v>11000</v>
      </c>
      <c r="I13" s="33">
        <v>11000</v>
      </c>
      <c r="J13" s="32">
        <v>0</v>
      </c>
      <c r="K13" s="32">
        <v>0</v>
      </c>
      <c r="L13" s="32">
        <v>0</v>
      </c>
      <c r="M13" s="32">
        <v>0</v>
      </c>
      <c r="N13" s="32">
        <v>0</v>
      </c>
      <c r="O13" s="32">
        <v>0</v>
      </c>
      <c r="P13" s="23"/>
    </row>
    <row r="14" spans="1:16" ht="55.5" customHeight="1">
      <c r="A14" s="18">
        <v>2</v>
      </c>
      <c r="B14" s="3" t="s">
        <v>141</v>
      </c>
      <c r="C14" s="27">
        <v>800</v>
      </c>
      <c r="D14" s="27">
        <v>700</v>
      </c>
      <c r="E14" s="27">
        <v>700</v>
      </c>
      <c r="F14" s="28">
        <v>700</v>
      </c>
      <c r="G14" s="27">
        <v>700</v>
      </c>
      <c r="H14" s="27">
        <f>SUM(I14:O14)</f>
        <v>3600</v>
      </c>
      <c r="I14" s="31">
        <v>0</v>
      </c>
      <c r="J14" s="32">
        <v>0</v>
      </c>
      <c r="K14" s="32">
        <v>0</v>
      </c>
      <c r="L14" s="32">
        <v>0</v>
      </c>
      <c r="M14" s="32">
        <v>0</v>
      </c>
      <c r="N14" s="31">
        <v>3600</v>
      </c>
      <c r="O14" s="32">
        <v>0</v>
      </c>
      <c r="P14" s="23"/>
    </row>
    <row r="15" spans="1:16" ht="33">
      <c r="A15" s="20" t="s">
        <v>3</v>
      </c>
      <c r="B15" s="2" t="s">
        <v>5</v>
      </c>
      <c r="C15" s="27"/>
      <c r="D15" s="27"/>
      <c r="E15" s="27"/>
      <c r="F15" s="23"/>
      <c r="G15" s="12"/>
      <c r="H15" s="12">
        <f>SUM(H16:H17)</f>
        <v>10800</v>
      </c>
      <c r="I15" s="31"/>
      <c r="J15" s="31"/>
      <c r="K15" s="28"/>
      <c r="L15" s="28"/>
      <c r="M15" s="28"/>
      <c r="N15" s="28"/>
      <c r="O15" s="23"/>
      <c r="P15" s="23"/>
    </row>
    <row r="16" spans="1:16" ht="124.5" customHeight="1">
      <c r="A16" s="18">
        <v>1</v>
      </c>
      <c r="B16" s="5" t="s">
        <v>53</v>
      </c>
      <c r="C16" s="27">
        <v>8000</v>
      </c>
      <c r="D16" s="27"/>
      <c r="E16" s="27"/>
      <c r="F16" s="23"/>
      <c r="G16" s="12"/>
      <c r="H16" s="27">
        <f>SUM(I16:O16)</f>
        <v>8000</v>
      </c>
      <c r="I16" s="27">
        <v>8000</v>
      </c>
      <c r="J16" s="32">
        <v>0</v>
      </c>
      <c r="K16" s="32">
        <v>0</v>
      </c>
      <c r="L16" s="32">
        <v>0</v>
      </c>
      <c r="M16" s="32">
        <v>0</v>
      </c>
      <c r="N16" s="32">
        <v>0</v>
      </c>
      <c r="O16" s="32">
        <v>0</v>
      </c>
      <c r="P16" s="23"/>
    </row>
    <row r="17" spans="1:16" ht="33">
      <c r="A17" s="18">
        <v>2</v>
      </c>
      <c r="B17" s="3" t="s">
        <v>141</v>
      </c>
      <c r="C17" s="29">
        <v>800</v>
      </c>
      <c r="D17" s="29">
        <v>500</v>
      </c>
      <c r="E17" s="29">
        <v>500</v>
      </c>
      <c r="F17" s="28">
        <v>500</v>
      </c>
      <c r="G17" s="27">
        <v>500</v>
      </c>
      <c r="H17" s="27">
        <f>SUM(I17:O17)</f>
        <v>2800</v>
      </c>
      <c r="I17" s="32">
        <v>0</v>
      </c>
      <c r="J17" s="32">
        <v>0</v>
      </c>
      <c r="K17" s="32">
        <v>0</v>
      </c>
      <c r="L17" s="32">
        <v>0</v>
      </c>
      <c r="M17" s="32">
        <v>0</v>
      </c>
      <c r="N17" s="31">
        <v>2800</v>
      </c>
      <c r="O17" s="32">
        <v>0</v>
      </c>
      <c r="P17" s="23"/>
    </row>
    <row r="18" spans="1:16" ht="36.75" customHeight="1">
      <c r="A18" s="20" t="s">
        <v>7</v>
      </c>
      <c r="B18" s="2" t="s">
        <v>8</v>
      </c>
      <c r="C18" s="27"/>
      <c r="D18" s="27"/>
      <c r="E18" s="27"/>
      <c r="F18" s="23"/>
      <c r="G18" s="12"/>
      <c r="H18" s="12">
        <f>SUM(H19:H20)</f>
        <v>6000</v>
      </c>
      <c r="I18" s="31"/>
      <c r="J18" s="31"/>
      <c r="K18" s="28"/>
      <c r="L18" s="28"/>
      <c r="M18" s="28"/>
      <c r="N18" s="28"/>
      <c r="O18" s="23"/>
      <c r="P18" s="23"/>
    </row>
    <row r="19" spans="1:16" ht="51" customHeight="1">
      <c r="A19" s="18">
        <v>1</v>
      </c>
      <c r="B19" s="10" t="s">
        <v>54</v>
      </c>
      <c r="C19" s="27"/>
      <c r="D19" s="27"/>
      <c r="E19" s="27">
        <v>2000</v>
      </c>
      <c r="F19" s="27">
        <v>2000</v>
      </c>
      <c r="G19" s="27"/>
      <c r="H19" s="27">
        <f>SUM(I19:O19)</f>
        <v>4000</v>
      </c>
      <c r="I19" s="27">
        <v>4000</v>
      </c>
      <c r="J19" s="32">
        <v>0</v>
      </c>
      <c r="K19" s="32">
        <v>0</v>
      </c>
      <c r="L19" s="32">
        <v>0</v>
      </c>
      <c r="M19" s="32">
        <v>0</v>
      </c>
      <c r="N19" s="32">
        <v>0</v>
      </c>
      <c r="O19" s="32">
        <v>0</v>
      </c>
      <c r="P19" s="23"/>
    </row>
    <row r="20" spans="1:16" ht="51" customHeight="1">
      <c r="A20" s="18">
        <v>2</v>
      </c>
      <c r="B20" s="10" t="s">
        <v>141</v>
      </c>
      <c r="C20" s="27">
        <v>400</v>
      </c>
      <c r="D20" s="27">
        <v>400</v>
      </c>
      <c r="E20" s="27">
        <v>400</v>
      </c>
      <c r="F20" s="27">
        <v>400</v>
      </c>
      <c r="G20" s="27">
        <v>400</v>
      </c>
      <c r="H20" s="27">
        <f>SUM(I20:O20)</f>
        <v>2000</v>
      </c>
      <c r="I20" s="31">
        <v>0</v>
      </c>
      <c r="J20" s="32">
        <v>0</v>
      </c>
      <c r="K20" s="32">
        <v>0</v>
      </c>
      <c r="L20" s="32">
        <v>0</v>
      </c>
      <c r="M20" s="32">
        <v>0</v>
      </c>
      <c r="N20" s="31">
        <v>2000</v>
      </c>
      <c r="O20" s="32">
        <v>0</v>
      </c>
      <c r="P20" s="23"/>
    </row>
    <row r="21" spans="1:16" ht="36.75" customHeight="1">
      <c r="A21" s="20" t="s">
        <v>9</v>
      </c>
      <c r="B21" s="2" t="s">
        <v>10</v>
      </c>
      <c r="C21" s="27"/>
      <c r="D21" s="27"/>
      <c r="E21" s="27"/>
      <c r="F21" s="23"/>
      <c r="G21" s="12"/>
      <c r="H21" s="12">
        <f>SUM(H22:H23)</f>
        <v>10600</v>
      </c>
      <c r="I21" s="31"/>
      <c r="J21" s="31"/>
      <c r="K21" s="28"/>
      <c r="L21" s="28"/>
      <c r="M21" s="28"/>
      <c r="N21" s="28"/>
      <c r="O21" s="23"/>
      <c r="P21" s="23"/>
    </row>
    <row r="22" spans="1:16" s="15" customFormat="1" ht="49.5">
      <c r="A22" s="18">
        <v>1</v>
      </c>
      <c r="B22" s="10" t="s">
        <v>55</v>
      </c>
      <c r="C22" s="14">
        <v>3000</v>
      </c>
      <c r="D22" s="14">
        <v>4000</v>
      </c>
      <c r="E22" s="14">
        <v>2000</v>
      </c>
      <c r="F22" s="25"/>
      <c r="G22" s="14"/>
      <c r="H22" s="14">
        <f>SUM(I22:O22)</f>
        <v>9000</v>
      </c>
      <c r="I22" s="27">
        <v>9000</v>
      </c>
      <c r="J22" s="32">
        <v>0</v>
      </c>
      <c r="K22" s="32">
        <v>0</v>
      </c>
      <c r="L22" s="32">
        <v>0</v>
      </c>
      <c r="M22" s="32">
        <v>0</v>
      </c>
      <c r="N22" s="32">
        <v>0</v>
      </c>
      <c r="O22" s="32">
        <v>0</v>
      </c>
      <c r="P22" s="25"/>
    </row>
    <row r="23" spans="1:16" s="15" customFormat="1" ht="33">
      <c r="A23" s="18">
        <v>2</v>
      </c>
      <c r="B23" s="10" t="s">
        <v>141</v>
      </c>
      <c r="C23" s="14"/>
      <c r="D23" s="14">
        <v>500</v>
      </c>
      <c r="E23" s="14">
        <v>300</v>
      </c>
      <c r="F23" s="14">
        <v>300</v>
      </c>
      <c r="G23" s="14">
        <v>500</v>
      </c>
      <c r="H23" s="14">
        <f>SUM(I23:O23)</f>
        <v>1600</v>
      </c>
      <c r="I23" s="31">
        <v>0</v>
      </c>
      <c r="J23" s="32">
        <v>0</v>
      </c>
      <c r="K23" s="32">
        <v>0</v>
      </c>
      <c r="L23" s="32">
        <v>0</v>
      </c>
      <c r="M23" s="32">
        <v>0</v>
      </c>
      <c r="N23" s="32">
        <v>1600</v>
      </c>
      <c r="O23" s="32">
        <v>0</v>
      </c>
      <c r="P23" s="25"/>
    </row>
    <row r="24" spans="1:16" s="15" customFormat="1" ht="60" customHeight="1">
      <c r="A24" s="20" t="s">
        <v>11</v>
      </c>
      <c r="B24" s="24" t="s">
        <v>69</v>
      </c>
      <c r="C24" s="14"/>
      <c r="D24" s="14"/>
      <c r="E24" s="14"/>
      <c r="F24" s="14"/>
      <c r="G24" s="14"/>
      <c r="H24" s="34">
        <f>H25</f>
        <v>3800</v>
      </c>
      <c r="I24" s="31"/>
      <c r="J24" s="32"/>
      <c r="K24" s="7"/>
      <c r="L24" s="7"/>
      <c r="M24" s="7"/>
      <c r="N24" s="32"/>
      <c r="O24" s="25"/>
      <c r="P24" s="25"/>
    </row>
    <row r="25" spans="1:16" s="15" customFormat="1" ht="72.75" customHeight="1">
      <c r="A25" s="18">
        <v>1</v>
      </c>
      <c r="B25" s="10" t="s">
        <v>70</v>
      </c>
      <c r="C25" s="14">
        <v>3000</v>
      </c>
      <c r="D25" s="14">
        <v>200</v>
      </c>
      <c r="E25" s="14">
        <v>200</v>
      </c>
      <c r="F25" s="14">
        <v>200</v>
      </c>
      <c r="G25" s="14">
        <v>200</v>
      </c>
      <c r="H25" s="14">
        <f>SUM(I25:O25)</f>
        <v>3800</v>
      </c>
      <c r="I25" s="27">
        <v>3000</v>
      </c>
      <c r="J25" s="32">
        <v>0</v>
      </c>
      <c r="K25" s="32">
        <v>0</v>
      </c>
      <c r="L25" s="32">
        <v>0</v>
      </c>
      <c r="M25" s="32">
        <v>0</v>
      </c>
      <c r="N25" s="32">
        <f>800</f>
        <v>800</v>
      </c>
      <c r="O25" s="32">
        <v>0</v>
      </c>
      <c r="P25" s="25"/>
    </row>
    <row r="26" spans="1:16" s="15" customFormat="1" ht="36.75" customHeight="1">
      <c r="A26" s="20" t="s">
        <v>14</v>
      </c>
      <c r="B26" s="24" t="s">
        <v>43</v>
      </c>
      <c r="C26" s="25"/>
      <c r="D26" s="25"/>
      <c r="E26" s="25"/>
      <c r="F26" s="25"/>
      <c r="G26" s="26"/>
      <c r="H26" s="26">
        <f>H27</f>
        <v>1300</v>
      </c>
      <c r="I26" s="31"/>
      <c r="J26" s="32"/>
      <c r="K26" s="7"/>
      <c r="L26" s="7"/>
      <c r="M26" s="7"/>
      <c r="N26" s="7"/>
      <c r="O26" s="25"/>
      <c r="P26" s="25"/>
    </row>
    <row r="27" spans="1:16" s="15" customFormat="1" ht="55.5" customHeight="1">
      <c r="A27" s="18">
        <v>1</v>
      </c>
      <c r="B27" s="5" t="s">
        <v>141</v>
      </c>
      <c r="C27" s="14">
        <v>500</v>
      </c>
      <c r="D27" s="14">
        <v>200</v>
      </c>
      <c r="E27" s="14">
        <v>200</v>
      </c>
      <c r="F27" s="14">
        <v>200</v>
      </c>
      <c r="G27" s="14">
        <v>200</v>
      </c>
      <c r="H27" s="14">
        <f>SUM(I27:O27)</f>
        <v>1300</v>
      </c>
      <c r="I27" s="31">
        <v>0</v>
      </c>
      <c r="J27" s="32">
        <v>0</v>
      </c>
      <c r="K27" s="32">
        <v>0</v>
      </c>
      <c r="L27" s="32">
        <v>0</v>
      </c>
      <c r="M27" s="32">
        <v>0</v>
      </c>
      <c r="N27" s="32">
        <v>1300</v>
      </c>
      <c r="O27" s="32">
        <v>0</v>
      </c>
      <c r="P27" s="25"/>
    </row>
    <row r="28" spans="1:16" ht="36.75" customHeight="1">
      <c r="A28" s="20" t="s">
        <v>15</v>
      </c>
      <c r="B28" s="2" t="s">
        <v>28</v>
      </c>
      <c r="C28" s="27"/>
      <c r="D28" s="27"/>
      <c r="E28" s="27"/>
      <c r="F28" s="23"/>
      <c r="G28" s="12"/>
      <c r="H28" s="12">
        <f>SUM(H29)</f>
        <v>1100</v>
      </c>
      <c r="I28" s="31"/>
      <c r="J28" s="31"/>
      <c r="K28" s="28"/>
      <c r="L28" s="28"/>
      <c r="M28" s="28"/>
      <c r="N28" s="28"/>
      <c r="O28" s="23"/>
      <c r="P28" s="23"/>
    </row>
    <row r="29" spans="1:16" ht="33">
      <c r="A29" s="18">
        <v>1</v>
      </c>
      <c r="B29" s="10" t="s">
        <v>141</v>
      </c>
      <c r="C29" s="27">
        <v>300</v>
      </c>
      <c r="D29" s="27">
        <v>200</v>
      </c>
      <c r="E29" s="27">
        <v>200</v>
      </c>
      <c r="F29" s="27">
        <v>200</v>
      </c>
      <c r="G29" s="27">
        <v>200</v>
      </c>
      <c r="H29" s="14">
        <f>SUM(I29:O29)</f>
        <v>1100</v>
      </c>
      <c r="I29" s="31">
        <v>0</v>
      </c>
      <c r="J29" s="32">
        <v>0</v>
      </c>
      <c r="K29" s="32">
        <v>0</v>
      </c>
      <c r="L29" s="32">
        <v>0</v>
      </c>
      <c r="M29" s="32">
        <v>0</v>
      </c>
      <c r="N29" s="32">
        <v>1100</v>
      </c>
      <c r="O29" s="32">
        <v>0</v>
      </c>
      <c r="P29" s="23"/>
    </row>
    <row r="30" spans="1:16" ht="33">
      <c r="A30" s="20" t="s">
        <v>17</v>
      </c>
      <c r="B30" s="2" t="s">
        <v>58</v>
      </c>
      <c r="C30" s="23"/>
      <c r="D30" s="23"/>
      <c r="E30" s="23"/>
      <c r="F30" s="23"/>
      <c r="G30" s="23"/>
      <c r="H30" s="11">
        <f>H31</f>
        <v>1300</v>
      </c>
      <c r="I30" s="31"/>
      <c r="J30" s="31"/>
      <c r="K30" s="28"/>
      <c r="L30" s="28"/>
      <c r="M30" s="28"/>
      <c r="N30" s="23"/>
      <c r="O30" s="23"/>
      <c r="P30" s="23"/>
    </row>
    <row r="31" spans="1:16" ht="54" customHeight="1">
      <c r="A31" s="18">
        <v>1</v>
      </c>
      <c r="B31" s="10" t="s">
        <v>141</v>
      </c>
      <c r="C31" s="27">
        <v>500</v>
      </c>
      <c r="D31" s="27">
        <v>200</v>
      </c>
      <c r="E31" s="27">
        <v>200</v>
      </c>
      <c r="F31" s="27">
        <v>200</v>
      </c>
      <c r="G31" s="27">
        <v>200</v>
      </c>
      <c r="H31" s="27">
        <f>SUM(I31:O31)</f>
        <v>1300</v>
      </c>
      <c r="I31" s="31">
        <v>0</v>
      </c>
      <c r="J31" s="32">
        <v>0</v>
      </c>
      <c r="K31" s="32">
        <v>0</v>
      </c>
      <c r="L31" s="32">
        <v>0</v>
      </c>
      <c r="M31" s="32">
        <v>0</v>
      </c>
      <c r="N31" s="31">
        <v>1300</v>
      </c>
      <c r="O31" s="32">
        <v>0</v>
      </c>
      <c r="P31" s="23"/>
    </row>
    <row r="32" spans="1:16" ht="41.25" customHeight="1">
      <c r="A32" s="20" t="s">
        <v>19</v>
      </c>
      <c r="B32" s="2" t="s">
        <v>30</v>
      </c>
      <c r="C32" s="27"/>
      <c r="D32" s="27"/>
      <c r="E32" s="27"/>
      <c r="F32" s="23"/>
      <c r="G32" s="11"/>
      <c r="H32" s="11">
        <f>H33</f>
        <v>1000</v>
      </c>
      <c r="I32" s="31"/>
      <c r="J32" s="31"/>
      <c r="K32" s="28"/>
      <c r="L32" s="28"/>
      <c r="M32" s="28"/>
      <c r="N32" s="28"/>
      <c r="O32" s="23"/>
      <c r="P32" s="23"/>
    </row>
    <row r="33" spans="1:16" ht="33">
      <c r="A33" s="18">
        <v>1</v>
      </c>
      <c r="B33" s="10" t="s">
        <v>141</v>
      </c>
      <c r="C33" s="27"/>
      <c r="D33" s="27">
        <v>300</v>
      </c>
      <c r="E33" s="27">
        <v>200</v>
      </c>
      <c r="F33" s="27">
        <v>200</v>
      </c>
      <c r="G33" s="27">
        <v>300</v>
      </c>
      <c r="H33" s="27">
        <f>SUM(I33:O33)</f>
        <v>1000</v>
      </c>
      <c r="I33" s="31">
        <v>0</v>
      </c>
      <c r="J33" s="32">
        <v>0</v>
      </c>
      <c r="K33" s="32">
        <v>0</v>
      </c>
      <c r="L33" s="32">
        <v>0</v>
      </c>
      <c r="M33" s="32">
        <v>0</v>
      </c>
      <c r="N33" s="31">
        <v>1000</v>
      </c>
      <c r="O33" s="32">
        <v>0</v>
      </c>
      <c r="P33" s="23"/>
    </row>
    <row r="34" spans="1:16" ht="36.75" customHeight="1">
      <c r="A34" s="20" t="s">
        <v>21</v>
      </c>
      <c r="B34" s="2" t="s">
        <v>31</v>
      </c>
      <c r="C34" s="19"/>
      <c r="D34" s="19"/>
      <c r="E34" s="19"/>
      <c r="F34" s="23"/>
      <c r="G34" s="12"/>
      <c r="H34" s="12">
        <f>SUM(H35:H36)</f>
        <v>6402</v>
      </c>
      <c r="I34" s="31"/>
      <c r="J34" s="31"/>
      <c r="K34" s="28"/>
      <c r="L34" s="28"/>
      <c r="M34" s="28"/>
      <c r="N34" s="28"/>
      <c r="O34" s="23"/>
      <c r="P34" s="23"/>
    </row>
    <row r="35" spans="1:16" ht="36.75" customHeight="1">
      <c r="A35" s="18">
        <v>1</v>
      </c>
      <c r="B35" s="5" t="s">
        <v>56</v>
      </c>
      <c r="C35" s="27">
        <v>1461</v>
      </c>
      <c r="D35" s="27">
        <v>2191</v>
      </c>
      <c r="E35" s="27"/>
      <c r="F35" s="23"/>
      <c r="G35" s="27"/>
      <c r="H35" s="27">
        <f>SUM(I35:O35)</f>
        <v>3652</v>
      </c>
      <c r="I35" s="31">
        <v>0</v>
      </c>
      <c r="J35" s="32">
        <v>0</v>
      </c>
      <c r="K35" s="32">
        <v>0</v>
      </c>
      <c r="L35" s="32">
        <v>0</v>
      </c>
      <c r="M35" s="31">
        <v>3652</v>
      </c>
      <c r="N35" s="32">
        <v>0</v>
      </c>
      <c r="O35" s="32">
        <v>0</v>
      </c>
      <c r="P35" s="23"/>
    </row>
    <row r="36" spans="1:16" ht="36.75" customHeight="1">
      <c r="A36" s="18">
        <v>2</v>
      </c>
      <c r="B36" s="5" t="s">
        <v>29</v>
      </c>
      <c r="C36" s="27">
        <v>750</v>
      </c>
      <c r="D36" s="27">
        <v>500</v>
      </c>
      <c r="E36" s="27">
        <v>500</v>
      </c>
      <c r="F36" s="27">
        <v>500</v>
      </c>
      <c r="G36" s="27">
        <v>500</v>
      </c>
      <c r="H36" s="27">
        <f>SUM(I36:O36)</f>
        <v>2750</v>
      </c>
      <c r="I36" s="31">
        <v>0</v>
      </c>
      <c r="J36" s="32">
        <v>0</v>
      </c>
      <c r="K36" s="32">
        <v>0</v>
      </c>
      <c r="L36" s="32">
        <v>0</v>
      </c>
      <c r="M36" s="32">
        <v>0</v>
      </c>
      <c r="N36" s="31">
        <v>2750</v>
      </c>
      <c r="O36" s="32">
        <v>0</v>
      </c>
      <c r="P36" s="23"/>
    </row>
    <row r="37" spans="1:16" ht="45" customHeight="1">
      <c r="A37" s="20" t="s">
        <v>23</v>
      </c>
      <c r="B37" s="2" t="s">
        <v>57</v>
      </c>
      <c r="C37" s="27"/>
      <c r="D37" s="27"/>
      <c r="E37" s="27"/>
      <c r="F37" s="23"/>
      <c r="G37" s="12"/>
      <c r="H37" s="12">
        <f>SUM(H38:H38)</f>
        <v>1100</v>
      </c>
      <c r="I37" s="31"/>
      <c r="J37" s="31"/>
      <c r="K37" s="28"/>
      <c r="L37" s="28"/>
      <c r="M37" s="28"/>
      <c r="N37" s="13"/>
      <c r="O37" s="23"/>
      <c r="P37" s="23"/>
    </row>
    <row r="38" spans="1:16" ht="57" customHeight="1">
      <c r="A38" s="18">
        <v>1</v>
      </c>
      <c r="B38" s="10" t="s">
        <v>141</v>
      </c>
      <c r="C38" s="27">
        <v>300</v>
      </c>
      <c r="D38" s="27">
        <v>200</v>
      </c>
      <c r="E38" s="27">
        <v>200</v>
      </c>
      <c r="F38" s="27">
        <v>200</v>
      </c>
      <c r="G38" s="27">
        <v>200</v>
      </c>
      <c r="H38" s="27">
        <f>SUM(I38:O38)</f>
        <v>1100</v>
      </c>
      <c r="I38" s="31">
        <v>0</v>
      </c>
      <c r="J38" s="32">
        <v>0</v>
      </c>
      <c r="K38" s="32">
        <v>0</v>
      </c>
      <c r="L38" s="32">
        <v>0</v>
      </c>
      <c r="M38" s="32">
        <v>0</v>
      </c>
      <c r="N38" s="31">
        <v>1100</v>
      </c>
      <c r="O38" s="32">
        <v>0</v>
      </c>
      <c r="P38" s="23"/>
    </row>
    <row r="39" spans="1:16" ht="36.75" customHeight="1">
      <c r="A39" s="20" t="s">
        <v>25</v>
      </c>
      <c r="B39" s="2" t="s">
        <v>12</v>
      </c>
      <c r="C39" s="27"/>
      <c r="D39" s="27"/>
      <c r="E39" s="27"/>
      <c r="F39" s="23"/>
      <c r="G39" s="12"/>
      <c r="H39" s="12">
        <f>SUM(H40:H42)</f>
        <v>35850</v>
      </c>
      <c r="I39" s="31"/>
      <c r="J39" s="31"/>
      <c r="K39" s="28"/>
      <c r="L39" s="28"/>
      <c r="M39" s="28"/>
      <c r="N39" s="28"/>
      <c r="O39" s="23"/>
      <c r="P39" s="23"/>
    </row>
    <row r="40" spans="1:16" s="15" customFormat="1" ht="40.5" customHeight="1">
      <c r="A40" s="18">
        <v>1</v>
      </c>
      <c r="B40" s="16" t="s">
        <v>59</v>
      </c>
      <c r="C40" s="14">
        <v>7000</v>
      </c>
      <c r="D40" s="14">
        <v>8000</v>
      </c>
      <c r="E40" s="14">
        <v>4000</v>
      </c>
      <c r="F40" s="25"/>
      <c r="G40" s="14"/>
      <c r="H40" s="14">
        <f>SUM(I40:O40)</f>
        <v>19000</v>
      </c>
      <c r="I40" s="31">
        <v>16000</v>
      </c>
      <c r="J40" s="32">
        <v>0</v>
      </c>
      <c r="K40" s="32">
        <v>0</v>
      </c>
      <c r="L40" s="32">
        <v>0</v>
      </c>
      <c r="M40" s="32">
        <v>0</v>
      </c>
      <c r="N40" s="32">
        <v>0</v>
      </c>
      <c r="O40" s="32">
        <v>3000</v>
      </c>
      <c r="P40" s="35" t="s">
        <v>82</v>
      </c>
    </row>
    <row r="41" spans="1:16" s="15" customFormat="1" ht="43.5" customHeight="1">
      <c r="A41" s="18">
        <v>2</v>
      </c>
      <c r="B41" s="16" t="s">
        <v>94</v>
      </c>
      <c r="C41" s="14">
        <v>5600</v>
      </c>
      <c r="D41" s="14">
        <v>8400</v>
      </c>
      <c r="E41" s="14"/>
      <c r="F41" s="25"/>
      <c r="G41" s="14"/>
      <c r="H41" s="14">
        <f>SUM(I41:O41)</f>
        <v>14000</v>
      </c>
      <c r="I41" s="31">
        <v>0</v>
      </c>
      <c r="J41" s="32">
        <v>0</v>
      </c>
      <c r="K41" s="32">
        <v>0</v>
      </c>
      <c r="L41" s="32">
        <v>0</v>
      </c>
      <c r="M41" s="32">
        <v>14000</v>
      </c>
      <c r="N41" s="32">
        <v>0</v>
      </c>
      <c r="O41" s="32">
        <v>0</v>
      </c>
      <c r="P41" s="25"/>
    </row>
    <row r="42" spans="1:16" s="15" customFormat="1" ht="33">
      <c r="A42" s="18">
        <v>3</v>
      </c>
      <c r="B42" s="10" t="s">
        <v>141</v>
      </c>
      <c r="C42" s="14">
        <v>850</v>
      </c>
      <c r="D42" s="14">
        <v>500</v>
      </c>
      <c r="E42" s="14">
        <v>500</v>
      </c>
      <c r="F42" s="14">
        <v>500</v>
      </c>
      <c r="G42" s="14">
        <v>500</v>
      </c>
      <c r="H42" s="14">
        <f>SUM(C42:G42)</f>
        <v>2850</v>
      </c>
      <c r="I42" s="31">
        <v>0</v>
      </c>
      <c r="J42" s="32">
        <v>0</v>
      </c>
      <c r="K42" s="32">
        <v>0</v>
      </c>
      <c r="L42" s="32">
        <v>0</v>
      </c>
      <c r="M42" s="32">
        <v>0</v>
      </c>
      <c r="N42" s="32">
        <f>H42</f>
        <v>2850</v>
      </c>
      <c r="O42" s="32">
        <v>0</v>
      </c>
      <c r="P42" s="21"/>
    </row>
    <row r="43" spans="1:16" ht="52.5" customHeight="1">
      <c r="A43" s="20" t="s">
        <v>27</v>
      </c>
      <c r="B43" s="2" t="s">
        <v>13</v>
      </c>
      <c r="C43" s="12"/>
      <c r="D43" s="12"/>
      <c r="E43" s="12"/>
      <c r="F43" s="23"/>
      <c r="G43" s="12"/>
      <c r="H43" s="12">
        <f>SUM(H44:H46)</f>
        <v>19300</v>
      </c>
      <c r="I43" s="31"/>
      <c r="J43" s="31"/>
      <c r="K43" s="28"/>
      <c r="L43" s="28"/>
      <c r="M43" s="28"/>
      <c r="N43" s="28"/>
      <c r="O43" s="23"/>
      <c r="P43" s="23"/>
    </row>
    <row r="44" spans="1:16" ht="70.5" customHeight="1">
      <c r="A44" s="18">
        <v>1</v>
      </c>
      <c r="B44" s="5" t="s">
        <v>60</v>
      </c>
      <c r="C44" s="12"/>
      <c r="D44" s="27"/>
      <c r="E44" s="27">
        <v>3000</v>
      </c>
      <c r="F44" s="27">
        <v>3000</v>
      </c>
      <c r="G44" s="12"/>
      <c r="H44" s="27">
        <f>SUM(I44:O44)</f>
        <v>6000</v>
      </c>
      <c r="I44" s="31">
        <v>6000</v>
      </c>
      <c r="J44" s="32">
        <v>0</v>
      </c>
      <c r="K44" s="32">
        <v>0</v>
      </c>
      <c r="L44" s="32">
        <v>0</v>
      </c>
      <c r="M44" s="32">
        <v>0</v>
      </c>
      <c r="N44" s="32">
        <v>0</v>
      </c>
      <c r="O44" s="32">
        <v>0</v>
      </c>
      <c r="P44" s="23"/>
    </row>
    <row r="45" spans="1:16" ht="39.75" customHeight="1">
      <c r="A45" s="18">
        <v>2</v>
      </c>
      <c r="B45" s="16" t="s">
        <v>95</v>
      </c>
      <c r="C45" s="27">
        <v>4480</v>
      </c>
      <c r="D45" s="27">
        <v>6720</v>
      </c>
      <c r="E45" s="27"/>
      <c r="F45" s="23"/>
      <c r="G45" s="12"/>
      <c r="H45" s="27">
        <f>SUM(I45:O45)</f>
        <v>11200</v>
      </c>
      <c r="I45" s="31">
        <v>0</v>
      </c>
      <c r="J45" s="32">
        <v>0</v>
      </c>
      <c r="K45" s="32">
        <v>0</v>
      </c>
      <c r="L45" s="32">
        <v>0</v>
      </c>
      <c r="M45" s="31">
        <v>11200</v>
      </c>
      <c r="N45" s="32">
        <v>0</v>
      </c>
      <c r="O45" s="32">
        <v>0</v>
      </c>
      <c r="P45" s="23"/>
    </row>
    <row r="46" spans="1:16" ht="33">
      <c r="A46" s="8">
        <v>3</v>
      </c>
      <c r="B46" s="16" t="s">
        <v>62</v>
      </c>
      <c r="C46" s="27">
        <v>500</v>
      </c>
      <c r="D46" s="27">
        <v>400</v>
      </c>
      <c r="E46" s="27">
        <v>400</v>
      </c>
      <c r="F46" s="27">
        <v>400</v>
      </c>
      <c r="G46" s="27">
        <v>400</v>
      </c>
      <c r="H46" s="27">
        <f>SUM(C46:G46)</f>
        <v>2100</v>
      </c>
      <c r="I46" s="31">
        <v>0</v>
      </c>
      <c r="J46" s="32">
        <v>0</v>
      </c>
      <c r="K46" s="32">
        <v>0</v>
      </c>
      <c r="L46" s="32">
        <v>0</v>
      </c>
      <c r="M46" s="32">
        <v>0</v>
      </c>
      <c r="N46" s="31">
        <f>H46</f>
        <v>2100</v>
      </c>
      <c r="O46" s="32">
        <v>0</v>
      </c>
      <c r="P46" s="21"/>
    </row>
    <row r="47" spans="1:16" ht="36.75" customHeight="1">
      <c r="A47" s="20" t="s">
        <v>33</v>
      </c>
      <c r="B47" s="2" t="s">
        <v>16</v>
      </c>
      <c r="C47" s="27"/>
      <c r="D47" s="27"/>
      <c r="E47" s="27"/>
      <c r="F47" s="23"/>
      <c r="G47" s="12"/>
      <c r="H47" s="12">
        <f>SUM(H48:H50)</f>
        <v>17200</v>
      </c>
      <c r="I47" s="31"/>
      <c r="J47" s="31"/>
      <c r="K47" s="28"/>
      <c r="L47" s="28"/>
      <c r="M47" s="28"/>
      <c r="N47" s="28"/>
      <c r="O47" s="23"/>
      <c r="P47" s="23"/>
    </row>
    <row r="48" spans="1:16" ht="36.75" customHeight="1">
      <c r="A48" s="18">
        <v>1</v>
      </c>
      <c r="B48" s="5" t="s">
        <v>61</v>
      </c>
      <c r="C48" s="27"/>
      <c r="D48" s="27"/>
      <c r="E48" s="27">
        <v>2000</v>
      </c>
      <c r="F48" s="27">
        <v>2000</v>
      </c>
      <c r="G48" s="12"/>
      <c r="H48" s="27">
        <f>SUM(I48:O48)</f>
        <v>4000</v>
      </c>
      <c r="I48" s="31">
        <v>4000</v>
      </c>
      <c r="J48" s="32">
        <v>0</v>
      </c>
      <c r="K48" s="32">
        <v>0</v>
      </c>
      <c r="L48" s="32">
        <v>0</v>
      </c>
      <c r="M48" s="32">
        <v>0</v>
      </c>
      <c r="N48" s="32">
        <v>0</v>
      </c>
      <c r="O48" s="32">
        <v>0</v>
      </c>
      <c r="P48" s="23"/>
    </row>
    <row r="49" spans="1:16" ht="49.5">
      <c r="A49" s="18">
        <v>2</v>
      </c>
      <c r="B49" s="16" t="s">
        <v>96</v>
      </c>
      <c r="C49" s="27">
        <v>4400</v>
      </c>
      <c r="D49" s="27">
        <v>6600</v>
      </c>
      <c r="E49" s="27"/>
      <c r="F49" s="23"/>
      <c r="G49" s="12"/>
      <c r="H49" s="27">
        <f>SUM(I49:O49)</f>
        <v>11000</v>
      </c>
      <c r="I49" s="31">
        <v>0</v>
      </c>
      <c r="J49" s="32">
        <v>0</v>
      </c>
      <c r="K49" s="32">
        <v>0</v>
      </c>
      <c r="L49" s="32">
        <v>0</v>
      </c>
      <c r="M49" s="31">
        <v>11000</v>
      </c>
      <c r="N49" s="32">
        <v>0</v>
      </c>
      <c r="O49" s="32">
        <v>0</v>
      </c>
      <c r="P49" s="23"/>
    </row>
    <row r="50" spans="1:17" ht="93.75" customHeight="1">
      <c r="A50" s="18">
        <v>3</v>
      </c>
      <c r="B50" s="10" t="s">
        <v>141</v>
      </c>
      <c r="C50" s="27">
        <v>800</v>
      </c>
      <c r="D50" s="27">
        <v>300</v>
      </c>
      <c r="E50" s="27">
        <v>300</v>
      </c>
      <c r="F50" s="27">
        <v>300</v>
      </c>
      <c r="G50" s="27">
        <v>500</v>
      </c>
      <c r="H50" s="27">
        <f>SUM(C50:G50)</f>
        <v>2200</v>
      </c>
      <c r="I50" s="31">
        <v>0</v>
      </c>
      <c r="J50" s="32">
        <v>0</v>
      </c>
      <c r="K50" s="32">
        <v>0</v>
      </c>
      <c r="L50" s="32">
        <v>0</v>
      </c>
      <c r="M50" s="32">
        <v>0</v>
      </c>
      <c r="N50" s="31">
        <f>H50</f>
        <v>2200</v>
      </c>
      <c r="O50" s="32">
        <v>0</v>
      </c>
      <c r="P50" s="21" t="s">
        <v>90</v>
      </c>
      <c r="Q50" s="45"/>
    </row>
    <row r="51" spans="1:16" ht="36.75" customHeight="1">
      <c r="A51" s="24" t="s">
        <v>34</v>
      </c>
      <c r="B51" s="2" t="s">
        <v>18</v>
      </c>
      <c r="C51" s="12"/>
      <c r="D51" s="12"/>
      <c r="E51" s="12"/>
      <c r="F51" s="23"/>
      <c r="G51" s="12"/>
      <c r="H51" s="12">
        <f>SUM(H52:H54)</f>
        <v>24600</v>
      </c>
      <c r="I51" s="31"/>
      <c r="J51" s="31"/>
      <c r="K51" s="28"/>
      <c r="L51" s="28"/>
      <c r="M51" s="28"/>
      <c r="N51" s="28"/>
      <c r="O51" s="23"/>
      <c r="P51" s="23"/>
    </row>
    <row r="52" spans="1:16" ht="51.75" customHeight="1">
      <c r="A52" s="18">
        <v>1</v>
      </c>
      <c r="B52" s="5" t="s">
        <v>64</v>
      </c>
      <c r="C52" s="27"/>
      <c r="D52" s="27">
        <v>3000</v>
      </c>
      <c r="E52" s="27">
        <v>3000</v>
      </c>
      <c r="F52" s="23"/>
      <c r="G52" s="12"/>
      <c r="H52" s="27">
        <f>SUM(I52:O52)</f>
        <v>6000</v>
      </c>
      <c r="I52" s="31">
        <v>6000</v>
      </c>
      <c r="J52" s="32">
        <v>0</v>
      </c>
      <c r="K52" s="32">
        <v>0</v>
      </c>
      <c r="L52" s="32">
        <v>0</v>
      </c>
      <c r="M52" s="32">
        <v>0</v>
      </c>
      <c r="N52" s="32">
        <v>0</v>
      </c>
      <c r="O52" s="32">
        <v>0</v>
      </c>
      <c r="P52" s="23"/>
    </row>
    <row r="53" spans="1:16" ht="54.75" customHeight="1">
      <c r="A53" s="18">
        <v>2</v>
      </c>
      <c r="B53" s="16" t="s">
        <v>139</v>
      </c>
      <c r="C53" s="27">
        <v>6400</v>
      </c>
      <c r="D53" s="27">
        <v>9600</v>
      </c>
      <c r="E53" s="27"/>
      <c r="F53" s="23"/>
      <c r="G53" s="12"/>
      <c r="H53" s="27">
        <f>SUM(I53:O53)</f>
        <v>16000</v>
      </c>
      <c r="I53" s="31">
        <v>0</v>
      </c>
      <c r="J53" s="32">
        <v>0</v>
      </c>
      <c r="K53" s="32">
        <v>0</v>
      </c>
      <c r="L53" s="32">
        <v>0</v>
      </c>
      <c r="M53" s="31">
        <v>16000</v>
      </c>
      <c r="N53" s="32">
        <v>0</v>
      </c>
      <c r="O53" s="32">
        <v>0</v>
      </c>
      <c r="P53" s="23"/>
    </row>
    <row r="54" spans="1:16" ht="33">
      <c r="A54" s="18">
        <v>3</v>
      </c>
      <c r="B54" s="10" t="s">
        <v>141</v>
      </c>
      <c r="C54" s="27">
        <v>600</v>
      </c>
      <c r="D54" s="27">
        <v>500</v>
      </c>
      <c r="E54" s="27">
        <v>500</v>
      </c>
      <c r="F54" s="27">
        <v>500</v>
      </c>
      <c r="G54" s="27">
        <v>500</v>
      </c>
      <c r="H54" s="27">
        <f>SUM(I54:O54)</f>
        <v>2600</v>
      </c>
      <c r="I54" s="31">
        <v>0</v>
      </c>
      <c r="J54" s="32">
        <v>0</v>
      </c>
      <c r="K54" s="32">
        <v>0</v>
      </c>
      <c r="L54" s="32">
        <v>0</v>
      </c>
      <c r="M54" s="32">
        <v>0</v>
      </c>
      <c r="N54" s="31">
        <v>2600</v>
      </c>
      <c r="O54" s="32">
        <v>0</v>
      </c>
      <c r="P54" s="23"/>
    </row>
    <row r="55" spans="1:16" ht="36.75" customHeight="1">
      <c r="A55" s="20" t="s">
        <v>35</v>
      </c>
      <c r="B55" s="2" t="s">
        <v>20</v>
      </c>
      <c r="C55" s="27"/>
      <c r="D55" s="27"/>
      <c r="E55" s="27"/>
      <c r="F55" s="23"/>
      <c r="G55" s="12"/>
      <c r="H55" s="12">
        <f>SUM(H56:H58)</f>
        <v>9988</v>
      </c>
      <c r="I55" s="31"/>
      <c r="J55" s="31"/>
      <c r="K55" s="28"/>
      <c r="L55" s="28"/>
      <c r="M55" s="28"/>
      <c r="N55" s="28"/>
      <c r="O55" s="23"/>
      <c r="P55" s="23"/>
    </row>
    <row r="56" spans="1:16" ht="47.25" customHeight="1">
      <c r="A56" s="18">
        <v>1</v>
      </c>
      <c r="B56" s="5" t="s">
        <v>65</v>
      </c>
      <c r="C56" s="27"/>
      <c r="D56" s="27"/>
      <c r="E56" s="27"/>
      <c r="F56" s="27">
        <v>1000</v>
      </c>
      <c r="G56" s="27">
        <v>1000</v>
      </c>
      <c r="H56" s="27">
        <f>SUM(I56:O56)</f>
        <v>2000</v>
      </c>
      <c r="I56" s="31">
        <v>2000</v>
      </c>
      <c r="J56" s="32">
        <v>0</v>
      </c>
      <c r="K56" s="32">
        <v>0</v>
      </c>
      <c r="L56" s="32">
        <v>0</v>
      </c>
      <c r="M56" s="32">
        <v>0</v>
      </c>
      <c r="N56" s="32">
        <v>0</v>
      </c>
      <c r="O56" s="32">
        <v>0</v>
      </c>
      <c r="P56" s="23"/>
    </row>
    <row r="57" spans="1:16" ht="36.75" customHeight="1">
      <c r="A57" s="18">
        <v>2</v>
      </c>
      <c r="B57" s="16" t="s">
        <v>98</v>
      </c>
      <c r="C57" s="27">
        <v>2395</v>
      </c>
      <c r="D57" s="27">
        <v>3593</v>
      </c>
      <c r="E57" s="27"/>
      <c r="F57" s="27"/>
      <c r="G57" s="27"/>
      <c r="H57" s="27">
        <f>SUM(I57:O57)</f>
        <v>5988</v>
      </c>
      <c r="I57" s="31">
        <v>0</v>
      </c>
      <c r="J57" s="32">
        <v>0</v>
      </c>
      <c r="K57" s="32">
        <v>0</v>
      </c>
      <c r="L57" s="32">
        <v>0</v>
      </c>
      <c r="M57" s="31">
        <v>5988</v>
      </c>
      <c r="N57" s="32">
        <v>0</v>
      </c>
      <c r="O57" s="32">
        <v>0</v>
      </c>
      <c r="P57" s="23"/>
    </row>
    <row r="58" spans="1:16" ht="72.75" customHeight="1">
      <c r="A58" s="18">
        <v>3</v>
      </c>
      <c r="B58" s="10" t="s">
        <v>141</v>
      </c>
      <c r="C58" s="27">
        <v>800</v>
      </c>
      <c r="D58" s="27">
        <v>300</v>
      </c>
      <c r="E58" s="27">
        <v>300</v>
      </c>
      <c r="F58" s="27">
        <v>300</v>
      </c>
      <c r="G58" s="27">
        <v>300</v>
      </c>
      <c r="H58" s="27">
        <f>SUM(I58:O58)</f>
        <v>2000</v>
      </c>
      <c r="I58" s="31">
        <v>0</v>
      </c>
      <c r="J58" s="32">
        <v>0</v>
      </c>
      <c r="K58" s="32">
        <v>0</v>
      </c>
      <c r="L58" s="32">
        <v>0</v>
      </c>
      <c r="M58" s="32">
        <v>0</v>
      </c>
      <c r="N58" s="31">
        <v>2000</v>
      </c>
      <c r="O58" s="32">
        <v>0</v>
      </c>
      <c r="P58" s="23"/>
    </row>
    <row r="59" spans="1:16" ht="36.75" customHeight="1">
      <c r="A59" s="20" t="s">
        <v>36</v>
      </c>
      <c r="B59" s="2" t="s">
        <v>22</v>
      </c>
      <c r="C59" s="27"/>
      <c r="D59" s="27"/>
      <c r="E59" s="27"/>
      <c r="F59" s="23"/>
      <c r="G59" s="12"/>
      <c r="H59" s="12">
        <f>SUM(H60:H62)</f>
        <v>28510</v>
      </c>
      <c r="I59" s="31"/>
      <c r="J59" s="31"/>
      <c r="K59" s="28"/>
      <c r="L59" s="28"/>
      <c r="M59" s="28"/>
      <c r="N59" s="28"/>
      <c r="O59" s="23"/>
      <c r="P59" s="23"/>
    </row>
    <row r="60" spans="1:16" ht="51.75" customHeight="1">
      <c r="A60" s="18">
        <v>1</v>
      </c>
      <c r="B60" s="5" t="s">
        <v>66</v>
      </c>
      <c r="C60" s="27">
        <v>1000</v>
      </c>
      <c r="D60" s="27">
        <v>5000</v>
      </c>
      <c r="E60" s="27">
        <v>3000</v>
      </c>
      <c r="F60" s="23"/>
      <c r="G60" s="27"/>
      <c r="H60" s="27">
        <f>SUM(I60:O60)</f>
        <v>9000</v>
      </c>
      <c r="I60" s="31">
        <v>9000</v>
      </c>
      <c r="J60" s="32">
        <v>0</v>
      </c>
      <c r="K60" s="32">
        <v>0</v>
      </c>
      <c r="L60" s="32">
        <v>0</v>
      </c>
      <c r="M60" s="32">
        <v>0</v>
      </c>
      <c r="N60" s="32">
        <v>0</v>
      </c>
      <c r="O60" s="32">
        <v>0</v>
      </c>
      <c r="P60" s="23"/>
    </row>
    <row r="61" spans="1:16" ht="51.75" customHeight="1">
      <c r="A61" s="18">
        <v>2</v>
      </c>
      <c r="B61" s="16" t="s">
        <v>97</v>
      </c>
      <c r="C61" s="27">
        <v>6800</v>
      </c>
      <c r="D61" s="27">
        <v>10200</v>
      </c>
      <c r="E61" s="28"/>
      <c r="F61" s="23"/>
      <c r="G61" s="27"/>
      <c r="H61" s="27">
        <f>SUM(I61:O61)</f>
        <v>17000</v>
      </c>
      <c r="I61" s="31">
        <v>0</v>
      </c>
      <c r="J61" s="32">
        <v>0</v>
      </c>
      <c r="K61" s="32">
        <v>0</v>
      </c>
      <c r="L61" s="32">
        <v>0</v>
      </c>
      <c r="M61" s="31">
        <v>17000</v>
      </c>
      <c r="N61" s="32">
        <v>0</v>
      </c>
      <c r="O61" s="32">
        <v>0</v>
      </c>
      <c r="P61" s="23"/>
    </row>
    <row r="62" spans="1:16" ht="51.75" customHeight="1">
      <c r="A62" s="18">
        <v>3</v>
      </c>
      <c r="B62" s="10" t="s">
        <v>141</v>
      </c>
      <c r="C62" s="28">
        <v>510</v>
      </c>
      <c r="D62" s="28">
        <v>500</v>
      </c>
      <c r="E62" s="28">
        <v>500</v>
      </c>
      <c r="F62" s="28">
        <v>500</v>
      </c>
      <c r="G62" s="28">
        <v>500</v>
      </c>
      <c r="H62" s="27">
        <f>SUM(I62:O62)</f>
        <v>2510</v>
      </c>
      <c r="I62" s="31">
        <v>0</v>
      </c>
      <c r="J62" s="32">
        <v>0</v>
      </c>
      <c r="K62" s="32">
        <v>0</v>
      </c>
      <c r="L62" s="32">
        <v>0</v>
      </c>
      <c r="M62" s="32">
        <v>0</v>
      </c>
      <c r="N62" s="31">
        <v>2510</v>
      </c>
      <c r="O62" s="32">
        <v>0</v>
      </c>
      <c r="P62" s="23"/>
    </row>
    <row r="63" spans="1:16" ht="36.75" customHeight="1">
      <c r="A63" s="20" t="s">
        <v>40</v>
      </c>
      <c r="B63" s="2" t="s">
        <v>24</v>
      </c>
      <c r="C63" s="27"/>
      <c r="D63" s="27"/>
      <c r="E63" s="27"/>
      <c r="F63" s="23"/>
      <c r="G63" s="12"/>
      <c r="H63" s="12">
        <f>SUM(H64:H66)</f>
        <v>20300</v>
      </c>
      <c r="I63" s="31"/>
      <c r="J63" s="31"/>
      <c r="K63" s="28"/>
      <c r="L63" s="28"/>
      <c r="M63" s="28"/>
      <c r="N63" s="28"/>
      <c r="O63" s="23"/>
      <c r="P63" s="23"/>
    </row>
    <row r="64" spans="1:16" ht="36.75" customHeight="1">
      <c r="A64" s="18">
        <v>1</v>
      </c>
      <c r="B64" s="5" t="s">
        <v>67</v>
      </c>
      <c r="C64" s="27">
        <v>7000</v>
      </c>
      <c r="D64" s="27"/>
      <c r="E64" s="27"/>
      <c r="F64" s="23"/>
      <c r="G64" s="12"/>
      <c r="H64" s="27">
        <f>SUM(I64:O64)</f>
        <v>7000</v>
      </c>
      <c r="I64" s="31">
        <v>7000</v>
      </c>
      <c r="J64" s="32">
        <v>0</v>
      </c>
      <c r="K64" s="32">
        <v>0</v>
      </c>
      <c r="L64" s="32">
        <v>0</v>
      </c>
      <c r="M64" s="32">
        <v>0</v>
      </c>
      <c r="N64" s="32">
        <v>0</v>
      </c>
      <c r="O64" s="32">
        <v>0</v>
      </c>
      <c r="P64" s="23"/>
    </row>
    <row r="65" spans="1:16" ht="36.75" customHeight="1">
      <c r="A65" s="18">
        <v>2</v>
      </c>
      <c r="B65" s="16" t="s">
        <v>100</v>
      </c>
      <c r="C65" s="27">
        <v>4480</v>
      </c>
      <c r="D65" s="27">
        <v>6720</v>
      </c>
      <c r="E65" s="27"/>
      <c r="F65" s="23"/>
      <c r="G65" s="12"/>
      <c r="H65" s="27">
        <f>SUM(I65:O65)</f>
        <v>11200</v>
      </c>
      <c r="I65" s="31">
        <v>0</v>
      </c>
      <c r="J65" s="32">
        <v>0</v>
      </c>
      <c r="K65" s="32">
        <v>0</v>
      </c>
      <c r="L65" s="32">
        <v>0</v>
      </c>
      <c r="M65" s="31">
        <v>11200</v>
      </c>
      <c r="N65" s="32">
        <v>0</v>
      </c>
      <c r="O65" s="32">
        <v>0</v>
      </c>
      <c r="P65" s="23"/>
    </row>
    <row r="66" spans="1:16" ht="86.25" customHeight="1">
      <c r="A66" s="18">
        <v>3</v>
      </c>
      <c r="B66" s="10" t="s">
        <v>141</v>
      </c>
      <c r="C66" s="27">
        <v>600</v>
      </c>
      <c r="D66" s="27">
        <v>300</v>
      </c>
      <c r="E66" s="27">
        <v>300</v>
      </c>
      <c r="F66" s="27">
        <v>500</v>
      </c>
      <c r="G66" s="27">
        <v>400</v>
      </c>
      <c r="H66" s="27">
        <f>SUM(I66:O66)</f>
        <v>2100</v>
      </c>
      <c r="I66" s="31">
        <v>0</v>
      </c>
      <c r="J66" s="32">
        <v>0</v>
      </c>
      <c r="K66" s="32">
        <v>0</v>
      </c>
      <c r="L66" s="32">
        <v>0</v>
      </c>
      <c r="M66" s="32">
        <v>0</v>
      </c>
      <c r="N66" s="31">
        <v>2100</v>
      </c>
      <c r="O66" s="32">
        <v>0</v>
      </c>
      <c r="P66" s="23"/>
    </row>
    <row r="67" spans="1:16" ht="36.75" customHeight="1">
      <c r="A67" s="20" t="s">
        <v>42</v>
      </c>
      <c r="B67" s="2" t="s">
        <v>26</v>
      </c>
      <c r="C67" s="27"/>
      <c r="D67" s="27"/>
      <c r="E67" s="27"/>
      <c r="F67" s="23"/>
      <c r="G67" s="12"/>
      <c r="H67" s="12">
        <f>SUM(H68:H70)</f>
        <v>17104</v>
      </c>
      <c r="I67" s="31"/>
      <c r="J67" s="31"/>
      <c r="K67" s="28"/>
      <c r="L67" s="28"/>
      <c r="M67" s="28"/>
      <c r="N67" s="28"/>
      <c r="O67" s="23"/>
      <c r="P67" s="23"/>
    </row>
    <row r="68" spans="1:16" ht="66.75" customHeight="1">
      <c r="A68" s="18">
        <v>1</v>
      </c>
      <c r="B68" s="5" t="s">
        <v>68</v>
      </c>
      <c r="C68" s="27"/>
      <c r="D68" s="27"/>
      <c r="E68" s="27">
        <v>1500</v>
      </c>
      <c r="F68" s="27">
        <v>1500</v>
      </c>
      <c r="G68" s="27">
        <v>1500</v>
      </c>
      <c r="H68" s="27">
        <f>SUM(I68:O68)</f>
        <v>4500</v>
      </c>
      <c r="I68" s="31">
        <v>4500</v>
      </c>
      <c r="J68" s="32">
        <v>0</v>
      </c>
      <c r="K68" s="32">
        <v>0</v>
      </c>
      <c r="L68" s="32">
        <v>0</v>
      </c>
      <c r="M68" s="32">
        <v>0</v>
      </c>
      <c r="N68" s="32">
        <v>0</v>
      </c>
      <c r="O68" s="32">
        <v>0</v>
      </c>
      <c r="P68" s="23"/>
    </row>
    <row r="69" spans="1:16" ht="56.25" customHeight="1">
      <c r="A69" s="18">
        <v>2</v>
      </c>
      <c r="B69" s="16" t="s">
        <v>140</v>
      </c>
      <c r="C69" s="27">
        <v>4441.6</v>
      </c>
      <c r="D69" s="27">
        <v>6662</v>
      </c>
      <c r="E69" s="27"/>
      <c r="F69" s="23"/>
      <c r="G69" s="27"/>
      <c r="H69" s="27">
        <f>SUM(I69:O69)</f>
        <v>11104</v>
      </c>
      <c r="I69" s="31">
        <v>0</v>
      </c>
      <c r="J69" s="32">
        <v>0</v>
      </c>
      <c r="K69" s="32">
        <v>0</v>
      </c>
      <c r="L69" s="32">
        <v>0</v>
      </c>
      <c r="M69" s="31">
        <v>11104</v>
      </c>
      <c r="N69" s="32">
        <v>0</v>
      </c>
      <c r="O69" s="32">
        <v>0</v>
      </c>
      <c r="P69" s="23"/>
    </row>
    <row r="70" spans="1:16" ht="33">
      <c r="A70" s="18">
        <v>3</v>
      </c>
      <c r="B70" s="10" t="s">
        <v>141</v>
      </c>
      <c r="C70" s="27">
        <v>300</v>
      </c>
      <c r="D70" s="27">
        <v>300</v>
      </c>
      <c r="E70" s="27">
        <v>300</v>
      </c>
      <c r="F70" s="27">
        <v>300</v>
      </c>
      <c r="G70" s="27">
        <v>300</v>
      </c>
      <c r="H70" s="27">
        <f>SUM(I70:O70)</f>
        <v>1500</v>
      </c>
      <c r="I70" s="31">
        <v>0</v>
      </c>
      <c r="J70" s="32">
        <v>0</v>
      </c>
      <c r="K70" s="32">
        <v>0</v>
      </c>
      <c r="L70" s="32">
        <v>0</v>
      </c>
      <c r="M70" s="32">
        <v>0</v>
      </c>
      <c r="N70" s="31">
        <v>1500</v>
      </c>
      <c r="O70" s="32">
        <v>0</v>
      </c>
      <c r="P70" s="23"/>
    </row>
    <row r="71" spans="1:16" ht="32.25" customHeight="1">
      <c r="A71" s="20" t="s">
        <v>71</v>
      </c>
      <c r="B71" s="2" t="s">
        <v>32</v>
      </c>
      <c r="C71" s="27"/>
      <c r="D71" s="27"/>
      <c r="E71" s="27"/>
      <c r="F71" s="23"/>
      <c r="G71" s="12"/>
      <c r="H71" s="12">
        <f>SUM(H72:H75)</f>
        <v>17100</v>
      </c>
      <c r="I71" s="31"/>
      <c r="J71" s="31"/>
      <c r="K71" s="28"/>
      <c r="L71" s="28"/>
      <c r="M71" s="28"/>
      <c r="N71" s="28"/>
      <c r="O71" s="23"/>
      <c r="P71" s="23"/>
    </row>
    <row r="72" spans="1:16" ht="36.75" customHeight="1">
      <c r="A72" s="18">
        <v>1</v>
      </c>
      <c r="B72" s="5" t="s">
        <v>72</v>
      </c>
      <c r="C72" s="27"/>
      <c r="D72" s="27"/>
      <c r="E72" s="27">
        <v>1000</v>
      </c>
      <c r="F72" s="27">
        <v>1000</v>
      </c>
      <c r="G72" s="12"/>
      <c r="H72" s="27">
        <f>SUM(I72:O72)</f>
        <v>2000</v>
      </c>
      <c r="I72" s="31">
        <v>2000</v>
      </c>
      <c r="J72" s="32">
        <v>0</v>
      </c>
      <c r="K72" s="32">
        <v>0</v>
      </c>
      <c r="L72" s="32">
        <v>0</v>
      </c>
      <c r="M72" s="32">
        <v>0</v>
      </c>
      <c r="N72" s="32">
        <v>0</v>
      </c>
      <c r="O72" s="32">
        <v>0</v>
      </c>
      <c r="P72" s="23"/>
    </row>
    <row r="73" spans="1:16" ht="36.75" customHeight="1">
      <c r="A73" s="18">
        <v>2</v>
      </c>
      <c r="B73" s="16" t="s">
        <v>99</v>
      </c>
      <c r="C73" s="27">
        <v>3000</v>
      </c>
      <c r="D73" s="27">
        <v>4500</v>
      </c>
      <c r="E73" s="27"/>
      <c r="F73" s="23"/>
      <c r="G73" s="12"/>
      <c r="H73" s="27">
        <f>SUM(I73:O73)</f>
        <v>7500</v>
      </c>
      <c r="I73" s="31">
        <v>0</v>
      </c>
      <c r="J73" s="32">
        <v>0</v>
      </c>
      <c r="K73" s="32">
        <v>0</v>
      </c>
      <c r="L73" s="32">
        <v>0</v>
      </c>
      <c r="M73" s="31">
        <v>7500</v>
      </c>
      <c r="N73" s="32">
        <v>0</v>
      </c>
      <c r="O73" s="32">
        <v>0</v>
      </c>
      <c r="P73" s="23"/>
    </row>
    <row r="74" spans="1:16" ht="53.25" customHeight="1">
      <c r="A74" s="18">
        <v>3</v>
      </c>
      <c r="B74" s="10" t="s">
        <v>141</v>
      </c>
      <c r="C74" s="27">
        <v>500</v>
      </c>
      <c r="D74" s="27">
        <v>500</v>
      </c>
      <c r="E74" s="27">
        <v>400</v>
      </c>
      <c r="F74" s="27">
        <v>400</v>
      </c>
      <c r="G74" s="27">
        <v>500</v>
      </c>
      <c r="H74" s="27">
        <f>SUM(I74:O74)</f>
        <v>2300</v>
      </c>
      <c r="I74" s="31">
        <v>0</v>
      </c>
      <c r="J74" s="32">
        <v>0</v>
      </c>
      <c r="K74" s="32">
        <v>0</v>
      </c>
      <c r="L74" s="32">
        <v>0</v>
      </c>
      <c r="M74" s="32">
        <v>0</v>
      </c>
      <c r="N74" s="31">
        <v>2300</v>
      </c>
      <c r="O74" s="32">
        <v>0</v>
      </c>
      <c r="P74" s="23"/>
    </row>
    <row r="75" spans="1:16" ht="53.25" customHeight="1">
      <c r="A75" s="18">
        <v>4</v>
      </c>
      <c r="B75" s="10" t="s">
        <v>101</v>
      </c>
      <c r="C75" s="27">
        <v>3300</v>
      </c>
      <c r="D75" s="27">
        <v>2000</v>
      </c>
      <c r="E75" s="27"/>
      <c r="F75" s="27"/>
      <c r="G75" s="27"/>
      <c r="H75" s="27">
        <f>SUM(I75:O75)</f>
        <v>5300</v>
      </c>
      <c r="I75" s="31">
        <v>5300</v>
      </c>
      <c r="J75" s="32"/>
      <c r="K75" s="32"/>
      <c r="L75" s="32"/>
      <c r="M75" s="32"/>
      <c r="N75" s="31"/>
      <c r="O75" s="32"/>
      <c r="P75" s="23"/>
    </row>
    <row r="76" spans="1:16" ht="56.25" customHeight="1">
      <c r="A76" s="20" t="s">
        <v>73</v>
      </c>
      <c r="B76" s="2" t="s">
        <v>41</v>
      </c>
      <c r="C76" s="27"/>
      <c r="D76" s="27"/>
      <c r="E76" s="27"/>
      <c r="F76" s="23"/>
      <c r="G76" s="12"/>
      <c r="H76" s="12">
        <f>H77</f>
        <v>800</v>
      </c>
      <c r="I76" s="31"/>
      <c r="J76" s="31"/>
      <c r="K76" s="28"/>
      <c r="L76" s="28"/>
      <c r="M76" s="28"/>
      <c r="N76" s="28"/>
      <c r="O76" s="23"/>
      <c r="P76" s="23"/>
    </row>
    <row r="77" spans="1:16" ht="58.5" customHeight="1">
      <c r="A77" s="18">
        <v>20</v>
      </c>
      <c r="B77" s="5" t="s">
        <v>142</v>
      </c>
      <c r="C77" s="27">
        <v>400</v>
      </c>
      <c r="D77" s="27">
        <v>100</v>
      </c>
      <c r="E77" s="27">
        <v>100</v>
      </c>
      <c r="F77" s="27">
        <v>100</v>
      </c>
      <c r="G77" s="27">
        <v>100</v>
      </c>
      <c r="H77" s="27">
        <f>SUM(I77:O77)</f>
        <v>800</v>
      </c>
      <c r="I77" s="31">
        <v>0</v>
      </c>
      <c r="J77" s="32">
        <v>0</v>
      </c>
      <c r="K77" s="32">
        <v>0</v>
      </c>
      <c r="L77" s="32">
        <v>0</v>
      </c>
      <c r="M77" s="28"/>
      <c r="N77" s="31">
        <v>800</v>
      </c>
      <c r="O77" s="32">
        <v>0</v>
      </c>
      <c r="P77" s="23"/>
    </row>
    <row r="78" spans="1:16" ht="53.25" customHeight="1">
      <c r="A78" s="20" t="s">
        <v>74</v>
      </c>
      <c r="B78" s="2" t="s">
        <v>76</v>
      </c>
      <c r="C78" s="27"/>
      <c r="D78" s="27"/>
      <c r="E78" s="27"/>
      <c r="F78" s="27"/>
      <c r="G78" s="27"/>
      <c r="H78" s="12">
        <f>SUM(H79:H80)</f>
        <v>51500</v>
      </c>
      <c r="I78" s="31"/>
      <c r="J78" s="31"/>
      <c r="K78" s="28"/>
      <c r="L78" s="28"/>
      <c r="M78" s="28"/>
      <c r="N78" s="31"/>
      <c r="O78" s="23"/>
      <c r="P78" s="23"/>
    </row>
    <row r="79" spans="1:16" ht="230.25" customHeight="1">
      <c r="A79" s="18">
        <v>1</v>
      </c>
      <c r="B79" s="5" t="s">
        <v>89</v>
      </c>
      <c r="C79" s="27"/>
      <c r="D79" s="27">
        <v>50000</v>
      </c>
      <c r="E79" s="27"/>
      <c r="F79" s="27"/>
      <c r="G79" s="27"/>
      <c r="H79" s="27">
        <f>SUM(I79:O79)</f>
        <v>50000</v>
      </c>
      <c r="I79" s="31">
        <v>0</v>
      </c>
      <c r="J79" s="32">
        <v>0</v>
      </c>
      <c r="K79" s="32">
        <v>0</v>
      </c>
      <c r="L79" s="32">
        <v>0</v>
      </c>
      <c r="M79" s="32">
        <v>0</v>
      </c>
      <c r="N79" s="32">
        <v>0</v>
      </c>
      <c r="O79" s="27">
        <v>50000</v>
      </c>
      <c r="P79" s="81" t="s">
        <v>138</v>
      </c>
    </row>
    <row r="80" spans="1:16" ht="54" customHeight="1">
      <c r="A80" s="18">
        <v>2</v>
      </c>
      <c r="B80" s="5" t="s">
        <v>141</v>
      </c>
      <c r="C80" s="27">
        <v>300</v>
      </c>
      <c r="D80" s="27">
        <v>300</v>
      </c>
      <c r="E80" s="27">
        <v>300</v>
      </c>
      <c r="F80" s="27">
        <v>300</v>
      </c>
      <c r="G80" s="27">
        <v>300</v>
      </c>
      <c r="H80" s="27">
        <f>SUM(I80:O80)</f>
        <v>1500</v>
      </c>
      <c r="I80" s="31">
        <v>0</v>
      </c>
      <c r="J80" s="32">
        <v>0</v>
      </c>
      <c r="K80" s="32">
        <v>0</v>
      </c>
      <c r="L80" s="32">
        <v>0</v>
      </c>
      <c r="M80" s="32">
        <v>0</v>
      </c>
      <c r="N80" s="31">
        <v>1500</v>
      </c>
      <c r="O80" s="32">
        <v>0</v>
      </c>
      <c r="P80" s="23"/>
    </row>
    <row r="81" spans="1:16" ht="51.75" customHeight="1">
      <c r="A81" s="20" t="s">
        <v>78</v>
      </c>
      <c r="B81" s="2" t="s">
        <v>79</v>
      </c>
      <c r="C81" s="12"/>
      <c r="D81" s="12"/>
      <c r="E81" s="12"/>
      <c r="F81" s="12"/>
      <c r="G81" s="12"/>
      <c r="H81" s="12">
        <f>SUM(H82:H86)</f>
        <v>208959</v>
      </c>
      <c r="I81" s="31"/>
      <c r="J81" s="31"/>
      <c r="K81" s="28"/>
      <c r="L81" s="28"/>
      <c r="M81" s="28"/>
      <c r="N81" s="31"/>
      <c r="O81" s="27"/>
      <c r="P81" s="23"/>
    </row>
    <row r="82" spans="1:16" ht="33">
      <c r="A82" s="18">
        <v>1</v>
      </c>
      <c r="B82" s="5" t="s">
        <v>80</v>
      </c>
      <c r="C82" s="27">
        <v>124459</v>
      </c>
      <c r="D82" s="27"/>
      <c r="E82" s="27"/>
      <c r="F82" s="27"/>
      <c r="G82" s="27"/>
      <c r="H82" s="27">
        <f>SUM(I82:O82)</f>
        <v>124459</v>
      </c>
      <c r="I82" s="31">
        <v>0</v>
      </c>
      <c r="J82" s="32">
        <v>0</v>
      </c>
      <c r="K82" s="31">
        <v>124459</v>
      </c>
      <c r="L82" s="32">
        <v>0</v>
      </c>
      <c r="M82" s="32">
        <v>0</v>
      </c>
      <c r="N82" s="32">
        <v>0</v>
      </c>
      <c r="O82" s="32">
        <v>0</v>
      </c>
      <c r="P82" s="23"/>
    </row>
    <row r="83" spans="1:16" ht="44.25" customHeight="1">
      <c r="A83" s="18">
        <v>2</v>
      </c>
      <c r="B83" s="5" t="s">
        <v>92</v>
      </c>
      <c r="C83" s="27">
        <v>3000</v>
      </c>
      <c r="D83" s="27">
        <v>10000</v>
      </c>
      <c r="E83" s="27">
        <v>15900</v>
      </c>
      <c r="F83" s="27"/>
      <c r="G83" s="27"/>
      <c r="H83" s="27">
        <f>SUM(I83:O83)</f>
        <v>28900</v>
      </c>
      <c r="I83" s="31">
        <v>26000</v>
      </c>
      <c r="J83" s="32">
        <v>0</v>
      </c>
      <c r="K83" s="32">
        <v>0</v>
      </c>
      <c r="L83" s="32">
        <v>0</v>
      </c>
      <c r="M83" s="32">
        <v>0</v>
      </c>
      <c r="N83" s="32">
        <v>0</v>
      </c>
      <c r="O83" s="27">
        <v>2900</v>
      </c>
      <c r="P83" s="35" t="s">
        <v>82</v>
      </c>
    </row>
    <row r="84" spans="1:16" ht="33">
      <c r="A84" s="8">
        <v>3</v>
      </c>
      <c r="B84" s="5" t="s">
        <v>81</v>
      </c>
      <c r="C84" s="27">
        <v>11000</v>
      </c>
      <c r="D84" s="5"/>
      <c r="E84" s="5"/>
      <c r="F84" s="5"/>
      <c r="G84" s="5"/>
      <c r="H84" s="27">
        <f>SUM(I84:O84)</f>
        <v>11000</v>
      </c>
      <c r="I84" s="32">
        <v>0</v>
      </c>
      <c r="J84" s="32">
        <v>0</v>
      </c>
      <c r="K84" s="32">
        <v>0</v>
      </c>
      <c r="L84" s="27">
        <v>11000</v>
      </c>
      <c r="M84" s="32">
        <v>0</v>
      </c>
      <c r="N84" s="32">
        <v>0</v>
      </c>
      <c r="O84" s="32">
        <v>0</v>
      </c>
      <c r="P84" s="57"/>
    </row>
    <row r="85" spans="1:16" ht="33.75" customHeight="1">
      <c r="A85" s="18">
        <v>4</v>
      </c>
      <c r="B85" s="5" t="s">
        <v>93</v>
      </c>
      <c r="C85" s="27">
        <v>8640</v>
      </c>
      <c r="D85" s="27">
        <v>12960</v>
      </c>
      <c r="E85" s="27"/>
      <c r="F85" s="27"/>
      <c r="G85" s="27"/>
      <c r="H85" s="27">
        <f>SUM(I85:O85)</f>
        <v>21600</v>
      </c>
      <c r="I85" s="32">
        <v>0</v>
      </c>
      <c r="J85" s="32">
        <v>0</v>
      </c>
      <c r="K85" s="32">
        <v>0</v>
      </c>
      <c r="L85" s="32">
        <v>0</v>
      </c>
      <c r="M85" s="31">
        <v>21600</v>
      </c>
      <c r="N85" s="32">
        <v>0</v>
      </c>
      <c r="O85" s="32">
        <v>0</v>
      </c>
      <c r="P85" s="23"/>
    </row>
    <row r="86" spans="1:17" ht="43.5" customHeight="1">
      <c r="A86" s="18">
        <v>5</v>
      </c>
      <c r="B86" s="5" t="s">
        <v>143</v>
      </c>
      <c r="C86" s="27">
        <v>3000</v>
      </c>
      <c r="D86" s="27">
        <v>5000</v>
      </c>
      <c r="E86" s="27">
        <v>5000</v>
      </c>
      <c r="F86" s="27">
        <v>5000</v>
      </c>
      <c r="G86" s="27">
        <v>5000</v>
      </c>
      <c r="H86" s="27">
        <f>SUM(C86:G86)</f>
        <v>23000</v>
      </c>
      <c r="I86" s="32">
        <v>0</v>
      </c>
      <c r="J86" s="32">
        <v>0</v>
      </c>
      <c r="K86" s="32">
        <v>0</v>
      </c>
      <c r="L86" s="32">
        <v>0</v>
      </c>
      <c r="M86" s="31"/>
      <c r="N86" s="31">
        <f>H86</f>
        <v>23000</v>
      </c>
      <c r="O86" s="32">
        <v>0</v>
      </c>
      <c r="P86" s="23"/>
      <c r="Q86" s="45"/>
    </row>
    <row r="87" spans="1:17" ht="105" customHeight="1">
      <c r="A87" s="20" t="s">
        <v>103</v>
      </c>
      <c r="B87" s="2" t="s">
        <v>144</v>
      </c>
      <c r="C87" s="27"/>
      <c r="D87" s="27">
        <v>5190</v>
      </c>
      <c r="E87" s="27"/>
      <c r="F87" s="27"/>
      <c r="G87" s="27"/>
      <c r="H87" s="27">
        <f>D87</f>
        <v>5190</v>
      </c>
      <c r="I87" s="32"/>
      <c r="J87" s="32"/>
      <c r="K87" s="32"/>
      <c r="L87" s="32"/>
      <c r="M87" s="32"/>
      <c r="N87" s="31">
        <f>H87</f>
        <v>5190</v>
      </c>
      <c r="O87" s="32"/>
      <c r="P87" s="23"/>
      <c r="Q87" s="45"/>
    </row>
    <row r="88" spans="1:16" ht="36.75" customHeight="1">
      <c r="A88" s="37"/>
      <c r="B88" s="38" t="s">
        <v>37</v>
      </c>
      <c r="C88" s="39">
        <f>SUM(C8:C87)</f>
        <v>264481.6</v>
      </c>
      <c r="D88" s="39">
        <f>SUM(D8:D87)</f>
        <v>185236</v>
      </c>
      <c r="E88" s="39">
        <f>SUM(E8:E87)</f>
        <v>59900</v>
      </c>
      <c r="F88" s="39">
        <f>SUM(F8:F86)</f>
        <v>26200</v>
      </c>
      <c r="G88" s="39">
        <f>SUM(G8:G86)</f>
        <v>16700</v>
      </c>
      <c r="H88" s="39">
        <f>H8+H12+H15+H18+H21+H24+H26+H28+H30+H32+H34+H37+H39+H43+H47+H51+H55+H59+H63+H67+H71+H76+H78+H81+H87</f>
        <v>552518</v>
      </c>
      <c r="I88" s="39">
        <f>SUM(I8:I86)</f>
        <v>129800</v>
      </c>
      <c r="J88" s="39">
        <f>SUM(J8:J86)</f>
        <v>26115</v>
      </c>
      <c r="K88" s="39">
        <f>SUM(K8:K86)</f>
        <v>124459</v>
      </c>
      <c r="L88" s="39">
        <f>SUM(L8:L86)</f>
        <v>11000</v>
      </c>
      <c r="M88" s="39">
        <f>SUM(M8:M86)</f>
        <v>130244</v>
      </c>
      <c r="N88" s="39">
        <f>SUM(N8:N87)</f>
        <v>75000</v>
      </c>
      <c r="O88" s="39">
        <f>SUM(O8:O86)</f>
        <v>55900</v>
      </c>
      <c r="P88" s="39">
        <f>SUM(P8:P86)</f>
        <v>0</v>
      </c>
    </row>
    <row r="90" spans="1:16" ht="18.75" customHeight="1">
      <c r="A90" s="92" t="s">
        <v>147</v>
      </c>
      <c r="B90" s="92"/>
      <c r="C90" s="92"/>
      <c r="D90" s="92"/>
      <c r="E90" s="92"/>
      <c r="F90" s="92"/>
      <c r="G90" s="92"/>
      <c r="H90" s="92"/>
      <c r="I90" s="92"/>
      <c r="J90" s="92"/>
      <c r="K90" s="92"/>
      <c r="L90" s="92"/>
      <c r="M90" s="92"/>
      <c r="N90" s="92"/>
      <c r="O90" s="92"/>
      <c r="P90" s="92"/>
    </row>
    <row r="93" ht="16.5">
      <c r="B93" s="47"/>
    </row>
    <row r="94" ht="16.5">
      <c r="B94" s="47">
        <f>N88-75000</f>
        <v>0</v>
      </c>
    </row>
    <row r="95" ht="16.5">
      <c r="B95" s="47"/>
    </row>
    <row r="96" ht="16.5">
      <c r="B96" s="47"/>
    </row>
    <row r="97" ht="16.5">
      <c r="B97" s="47"/>
    </row>
    <row r="98" ht="16.5">
      <c r="B98" s="47"/>
    </row>
    <row r="102" ht="16.5">
      <c r="B102" s="47"/>
    </row>
  </sheetData>
  <sheetProtection/>
  <mergeCells count="12">
    <mergeCell ref="C5:G5"/>
    <mergeCell ref="C6:G6"/>
    <mergeCell ref="A1:P1"/>
    <mergeCell ref="A2:P3"/>
    <mergeCell ref="A90:P90"/>
    <mergeCell ref="C4:F4"/>
    <mergeCell ref="A5:A7"/>
    <mergeCell ref="B5:B7"/>
    <mergeCell ref="I6:O6"/>
    <mergeCell ref="P5:P7"/>
    <mergeCell ref="H5:O5"/>
    <mergeCell ref="H6:H7"/>
  </mergeCells>
  <printOptions/>
  <pageMargins left="0.25" right="0.2755905511811024" top="0.5118110236220472" bottom="0.16" header="0.31496062992125984" footer="0.16"/>
  <pageSetup horizontalDpi="600" verticalDpi="600" orientation="landscape" paperSize="9" scale="70"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O21"/>
  <sheetViews>
    <sheetView zoomScale="80" zoomScaleNormal="80" zoomScalePageLayoutView="0" workbookViewId="0" topLeftCell="A1">
      <selection activeCell="A1" sqref="A1:O1"/>
    </sheetView>
  </sheetViews>
  <sheetFormatPr defaultColWidth="9.00390625" defaultRowHeight="15.75"/>
  <cols>
    <col min="1" max="1" width="6.625" style="41" customWidth="1"/>
    <col min="2" max="2" width="24.75390625" style="6" customWidth="1"/>
    <col min="3" max="3" width="10.00390625" style="1" customWidth="1"/>
    <col min="4" max="4" width="11.25390625" style="1" customWidth="1"/>
    <col min="5" max="5" width="9.50390625" style="1" customWidth="1"/>
    <col min="6" max="7" width="8.875" style="1" customWidth="1"/>
    <col min="8" max="8" width="13.875" style="1" customWidth="1"/>
    <col min="9" max="9" width="11.375" style="1" customWidth="1"/>
    <col min="10" max="10" width="10.625" style="1" customWidth="1"/>
    <col min="11" max="11" width="13.375" style="1" customWidth="1"/>
    <col min="12" max="12" width="14.125" style="1" customWidth="1"/>
    <col min="13" max="13" width="11.625" style="1" customWidth="1"/>
    <col min="14" max="14" width="12.00390625" style="1" customWidth="1"/>
    <col min="15" max="16384" width="9.00390625" style="1" customWidth="1"/>
  </cols>
  <sheetData>
    <row r="1" spans="1:15" ht="16.5">
      <c r="A1" s="90" t="s">
        <v>171</v>
      </c>
      <c r="B1" s="90"/>
      <c r="C1" s="90"/>
      <c r="D1" s="90"/>
      <c r="E1" s="90"/>
      <c r="F1" s="90"/>
      <c r="G1" s="90"/>
      <c r="H1" s="90"/>
      <c r="I1" s="90"/>
      <c r="J1" s="90"/>
      <c r="K1" s="90"/>
      <c r="L1" s="90"/>
      <c r="M1" s="90"/>
      <c r="N1" s="90"/>
      <c r="O1" s="90"/>
    </row>
    <row r="2" spans="1:15" ht="15.75" customHeight="1">
      <c r="A2" s="91" t="s">
        <v>166</v>
      </c>
      <c r="B2" s="91"/>
      <c r="C2" s="91"/>
      <c r="D2" s="91"/>
      <c r="E2" s="91"/>
      <c r="F2" s="91"/>
      <c r="G2" s="91"/>
      <c r="H2" s="91"/>
      <c r="I2" s="91"/>
      <c r="J2" s="91"/>
      <c r="K2" s="91"/>
      <c r="L2" s="91"/>
      <c r="M2" s="91"/>
      <c r="N2" s="91"/>
      <c r="O2" s="91"/>
    </row>
    <row r="3" spans="1:15" ht="41.25" customHeight="1">
      <c r="A3" s="91"/>
      <c r="B3" s="91"/>
      <c r="C3" s="91"/>
      <c r="D3" s="91"/>
      <c r="E3" s="91"/>
      <c r="F3" s="91"/>
      <c r="G3" s="91"/>
      <c r="H3" s="91"/>
      <c r="I3" s="91"/>
      <c r="J3" s="91"/>
      <c r="K3" s="91"/>
      <c r="L3" s="91"/>
      <c r="M3" s="91"/>
      <c r="N3" s="91"/>
      <c r="O3" s="91"/>
    </row>
    <row r="4" spans="2:15" ht="18.75" customHeight="1">
      <c r="B4" s="42"/>
      <c r="C4" s="93"/>
      <c r="D4" s="93"/>
      <c r="E4" s="93"/>
      <c r="F4" s="93"/>
      <c r="G4" s="43"/>
      <c r="H4" s="43"/>
      <c r="O4" s="36" t="s">
        <v>83</v>
      </c>
    </row>
    <row r="5" spans="1:15" ht="34.5" customHeight="1">
      <c r="A5" s="94" t="s">
        <v>0</v>
      </c>
      <c r="B5" s="95" t="s">
        <v>38</v>
      </c>
      <c r="C5" s="97" t="s">
        <v>86</v>
      </c>
      <c r="D5" s="98"/>
      <c r="E5" s="98"/>
      <c r="F5" s="98"/>
      <c r="G5" s="99"/>
      <c r="H5" s="97" t="s">
        <v>44</v>
      </c>
      <c r="I5" s="98"/>
      <c r="J5" s="98"/>
      <c r="K5" s="98"/>
      <c r="L5" s="98"/>
      <c r="M5" s="98"/>
      <c r="N5" s="98"/>
      <c r="O5" s="100" t="s">
        <v>77</v>
      </c>
    </row>
    <row r="6" spans="1:15" ht="34.5" customHeight="1">
      <c r="A6" s="94"/>
      <c r="B6" s="95"/>
      <c r="C6" s="97" t="s">
        <v>63</v>
      </c>
      <c r="D6" s="98"/>
      <c r="E6" s="98"/>
      <c r="F6" s="98"/>
      <c r="G6" s="99"/>
      <c r="H6" s="100" t="s">
        <v>37</v>
      </c>
      <c r="I6" s="96" t="s">
        <v>45</v>
      </c>
      <c r="J6" s="96"/>
      <c r="K6" s="96"/>
      <c r="L6" s="96"/>
      <c r="M6" s="96"/>
      <c r="N6" s="96"/>
      <c r="O6" s="102"/>
    </row>
    <row r="7" spans="1:15" ht="199.5" customHeight="1">
      <c r="A7" s="94"/>
      <c r="B7" s="95"/>
      <c r="C7" s="44" t="s">
        <v>46</v>
      </c>
      <c r="D7" s="44" t="s">
        <v>47</v>
      </c>
      <c r="E7" s="44" t="s">
        <v>48</v>
      </c>
      <c r="F7" s="44" t="s">
        <v>50</v>
      </c>
      <c r="G7" s="44" t="s">
        <v>49</v>
      </c>
      <c r="H7" s="101"/>
      <c r="I7" s="44" t="s">
        <v>84</v>
      </c>
      <c r="J7" s="44" t="s">
        <v>51</v>
      </c>
      <c r="K7" s="44" t="s">
        <v>105</v>
      </c>
      <c r="L7" s="44" t="s">
        <v>106</v>
      </c>
      <c r="M7" s="44" t="s">
        <v>87</v>
      </c>
      <c r="N7" s="77" t="s">
        <v>160</v>
      </c>
      <c r="O7" s="101"/>
    </row>
    <row r="8" spans="1:15" s="15" customFormat="1" ht="86.25" customHeight="1">
      <c r="A8" s="18">
        <v>1</v>
      </c>
      <c r="B8" s="3" t="s">
        <v>91</v>
      </c>
      <c r="C8" s="22">
        <v>36000</v>
      </c>
      <c r="D8" s="22">
        <v>64000</v>
      </c>
      <c r="E8" s="22">
        <v>23885</v>
      </c>
      <c r="F8" s="25"/>
      <c r="G8" s="14"/>
      <c r="H8" s="14">
        <f>SUM(I8:N8)</f>
        <v>123885</v>
      </c>
      <c r="I8" s="32">
        <v>0</v>
      </c>
      <c r="J8" s="22">
        <v>123885</v>
      </c>
      <c r="K8" s="32">
        <v>0</v>
      </c>
      <c r="L8" s="32">
        <v>0</v>
      </c>
      <c r="M8" s="32">
        <v>0</v>
      </c>
      <c r="N8" s="32">
        <v>0</v>
      </c>
      <c r="O8" s="25"/>
    </row>
    <row r="9" spans="1:15" s="15" customFormat="1" ht="50.25" customHeight="1">
      <c r="A9" s="18">
        <v>2</v>
      </c>
      <c r="B9" s="3" t="s">
        <v>154</v>
      </c>
      <c r="C9" s="22">
        <v>12000</v>
      </c>
      <c r="D9" s="22">
        <f>10000+20000</f>
        <v>30000</v>
      </c>
      <c r="E9" s="22">
        <v>10000</v>
      </c>
      <c r="F9" s="22">
        <v>10000</v>
      </c>
      <c r="G9" s="22">
        <v>10000</v>
      </c>
      <c r="H9" s="14">
        <f>SUM(C9:G9)</f>
        <v>72000</v>
      </c>
      <c r="I9" s="32">
        <v>20000</v>
      </c>
      <c r="K9" s="32">
        <v>0</v>
      </c>
      <c r="L9" s="32">
        <v>0</v>
      </c>
      <c r="M9" s="32">
        <v>0</v>
      </c>
      <c r="N9" s="32">
        <f>H9-I9</f>
        <v>52000</v>
      </c>
      <c r="O9" s="25"/>
    </row>
    <row r="10" spans="1:15" ht="54" customHeight="1">
      <c r="A10" s="18">
        <v>3</v>
      </c>
      <c r="B10" s="5" t="s">
        <v>155</v>
      </c>
      <c r="C10" s="27">
        <f>K10+L10+12302+10000</f>
        <v>92885</v>
      </c>
      <c r="D10" s="27">
        <f>18454+10000</f>
        <v>28454</v>
      </c>
      <c r="E10" s="27">
        <v>10000</v>
      </c>
      <c r="F10" s="27">
        <v>10000</v>
      </c>
      <c r="G10" s="27">
        <v>10000</v>
      </c>
      <c r="H10" s="27">
        <f>SUM(I10:O10)</f>
        <v>151339</v>
      </c>
      <c r="I10" s="31"/>
      <c r="J10" s="31"/>
      <c r="K10" s="32">
        <v>26583</v>
      </c>
      <c r="L10" s="32">
        <v>44000</v>
      </c>
      <c r="M10" s="46">
        <v>30756</v>
      </c>
      <c r="N10" s="32">
        <v>50000</v>
      </c>
      <c r="O10" s="23"/>
    </row>
    <row r="11" spans="1:15" ht="36.75" customHeight="1">
      <c r="A11" s="37"/>
      <c r="B11" s="38" t="s">
        <v>37</v>
      </c>
      <c r="C11" s="39">
        <f aca="true" t="shared" si="0" ref="C11:N11">SUM(C8:C10)</f>
        <v>140885</v>
      </c>
      <c r="D11" s="39">
        <f t="shared" si="0"/>
        <v>122454</v>
      </c>
      <c r="E11" s="39">
        <f t="shared" si="0"/>
        <v>43885</v>
      </c>
      <c r="F11" s="39">
        <f t="shared" si="0"/>
        <v>20000</v>
      </c>
      <c r="G11" s="39">
        <f t="shared" si="0"/>
        <v>20000</v>
      </c>
      <c r="H11" s="39">
        <f t="shared" si="0"/>
        <v>347224</v>
      </c>
      <c r="I11" s="39">
        <f t="shared" si="0"/>
        <v>20000</v>
      </c>
      <c r="J11" s="39">
        <f t="shared" si="0"/>
        <v>123885</v>
      </c>
      <c r="K11" s="39">
        <f t="shared" si="0"/>
        <v>26583</v>
      </c>
      <c r="L11" s="39">
        <f t="shared" si="0"/>
        <v>44000</v>
      </c>
      <c r="M11" s="39">
        <f t="shared" si="0"/>
        <v>30756</v>
      </c>
      <c r="N11" s="39">
        <f t="shared" si="0"/>
        <v>102000</v>
      </c>
      <c r="O11" s="40"/>
    </row>
    <row r="13" spans="1:15" ht="18.75" customHeight="1">
      <c r="A13" s="92" t="s">
        <v>148</v>
      </c>
      <c r="B13" s="92"/>
      <c r="C13" s="92"/>
      <c r="D13" s="92"/>
      <c r="E13" s="92"/>
      <c r="F13" s="92"/>
      <c r="G13" s="92"/>
      <c r="H13" s="92"/>
      <c r="I13" s="92"/>
      <c r="J13" s="92"/>
      <c r="K13" s="92"/>
      <c r="L13" s="92"/>
      <c r="M13" s="92"/>
      <c r="N13" s="92"/>
      <c r="O13" s="92"/>
    </row>
    <row r="18" ht="16.5">
      <c r="J18" s="45"/>
    </row>
    <row r="19" ht="16.5">
      <c r="J19" s="45"/>
    </row>
    <row r="20" ht="16.5">
      <c r="B20" s="47"/>
    </row>
    <row r="21" ht="16.5">
      <c r="B21" s="47"/>
    </row>
  </sheetData>
  <sheetProtection/>
  <mergeCells count="12">
    <mergeCell ref="H5:N5"/>
    <mergeCell ref="O5:O7"/>
    <mergeCell ref="C6:G6"/>
    <mergeCell ref="H6:H7"/>
    <mergeCell ref="I6:N6"/>
    <mergeCell ref="A13:O13"/>
    <mergeCell ref="A1:O1"/>
    <mergeCell ref="A2:O3"/>
    <mergeCell ref="C4:F4"/>
    <mergeCell ref="A5:A7"/>
    <mergeCell ref="B5:B7"/>
    <mergeCell ref="C5:G5"/>
  </mergeCells>
  <printOptions/>
  <pageMargins left="0.4" right="0.2755905511811024" top="0.5118110236220472" bottom="0.4330708661417323" header="0.31496062992125984" footer="0.1968503937007874"/>
  <pageSetup horizontalDpi="600" verticalDpi="600" orientation="landscape" paperSize="9" scale="7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J21"/>
  <sheetViews>
    <sheetView zoomScale="85" zoomScaleNormal="85" zoomScalePageLayoutView="0" workbookViewId="0" topLeftCell="A1">
      <selection activeCell="A1" sqref="A1:J1"/>
    </sheetView>
  </sheetViews>
  <sheetFormatPr defaultColWidth="9.00390625" defaultRowHeight="15.75"/>
  <cols>
    <col min="1" max="1" width="6.625" style="71" customWidth="1"/>
    <col min="2" max="2" width="34.875" style="6" customWidth="1"/>
    <col min="3" max="3" width="10.50390625" style="1" customWidth="1"/>
    <col min="4" max="4" width="11.25390625" style="1" customWidth="1"/>
    <col min="5" max="5" width="10.875" style="1" customWidth="1"/>
    <col min="6" max="6" width="10.375" style="1" customWidth="1"/>
    <col min="7" max="7" width="10.50390625" style="1" customWidth="1"/>
    <col min="8" max="8" width="13.875" style="1" customWidth="1"/>
    <col min="9" max="9" width="12.00390625" style="1" customWidth="1"/>
    <col min="10" max="10" width="11.125" style="1" customWidth="1"/>
    <col min="11" max="16384" width="9.00390625" style="1" customWidth="1"/>
  </cols>
  <sheetData>
    <row r="1" spans="1:10" ht="16.5">
      <c r="A1" s="90" t="s">
        <v>114</v>
      </c>
      <c r="B1" s="90"/>
      <c r="C1" s="90"/>
      <c r="D1" s="90"/>
      <c r="E1" s="90"/>
      <c r="F1" s="90"/>
      <c r="G1" s="90"/>
      <c r="H1" s="90"/>
      <c r="I1" s="90"/>
      <c r="J1" s="90"/>
    </row>
    <row r="2" spans="1:10" ht="21.75" customHeight="1">
      <c r="A2" s="91" t="s">
        <v>167</v>
      </c>
      <c r="B2" s="91"/>
      <c r="C2" s="91"/>
      <c r="D2" s="91"/>
      <c r="E2" s="91"/>
      <c r="F2" s="91"/>
      <c r="G2" s="91"/>
      <c r="H2" s="91"/>
      <c r="I2" s="91"/>
      <c r="J2" s="91"/>
    </row>
    <row r="3" spans="1:10" ht="35.25" customHeight="1">
      <c r="A3" s="91"/>
      <c r="B3" s="91"/>
      <c r="C3" s="91"/>
      <c r="D3" s="91"/>
      <c r="E3" s="91"/>
      <c r="F3" s="91"/>
      <c r="G3" s="91"/>
      <c r="H3" s="91"/>
      <c r="I3" s="91"/>
      <c r="J3" s="91"/>
    </row>
    <row r="4" spans="2:10" ht="18.75" customHeight="1">
      <c r="B4" s="72"/>
      <c r="C4" s="93"/>
      <c r="D4" s="93"/>
      <c r="E4" s="93"/>
      <c r="F4" s="93"/>
      <c r="G4" s="69"/>
      <c r="H4" s="69"/>
      <c r="J4" s="36" t="s">
        <v>83</v>
      </c>
    </row>
    <row r="5" spans="1:10" ht="34.5" customHeight="1">
      <c r="A5" s="94" t="s">
        <v>0</v>
      </c>
      <c r="B5" s="95" t="s">
        <v>38</v>
      </c>
      <c r="C5" s="97" t="s">
        <v>86</v>
      </c>
      <c r="D5" s="98"/>
      <c r="E5" s="98"/>
      <c r="F5" s="98"/>
      <c r="G5" s="99"/>
      <c r="H5" s="97" t="s">
        <v>44</v>
      </c>
      <c r="I5" s="98"/>
      <c r="J5" s="100" t="s">
        <v>77</v>
      </c>
    </row>
    <row r="6" spans="1:10" ht="34.5" customHeight="1">
      <c r="A6" s="94"/>
      <c r="B6" s="95"/>
      <c r="C6" s="97" t="s">
        <v>63</v>
      </c>
      <c r="D6" s="98"/>
      <c r="E6" s="98"/>
      <c r="F6" s="98"/>
      <c r="G6" s="99"/>
      <c r="H6" s="100" t="s">
        <v>37</v>
      </c>
      <c r="I6" s="70"/>
      <c r="J6" s="102"/>
    </row>
    <row r="7" spans="1:10" ht="66">
      <c r="A7" s="94"/>
      <c r="B7" s="95"/>
      <c r="C7" s="70" t="s">
        <v>46</v>
      </c>
      <c r="D7" s="70" t="s">
        <v>47</v>
      </c>
      <c r="E7" s="70" t="s">
        <v>48</v>
      </c>
      <c r="F7" s="70" t="s">
        <v>50</v>
      </c>
      <c r="G7" s="70" t="s">
        <v>49</v>
      </c>
      <c r="H7" s="101"/>
      <c r="I7" s="77" t="s">
        <v>160</v>
      </c>
      <c r="J7" s="101"/>
    </row>
    <row r="8" spans="1:10" s="53" customFormat="1" ht="54.75" customHeight="1">
      <c r="A8" s="56">
        <v>1</v>
      </c>
      <c r="B8" s="54" t="s">
        <v>112</v>
      </c>
      <c r="C8" s="29">
        <v>5000</v>
      </c>
      <c r="D8" s="29">
        <v>5000</v>
      </c>
      <c r="E8" s="29">
        <v>5000</v>
      </c>
      <c r="F8" s="58">
        <v>5000</v>
      </c>
      <c r="G8" s="27">
        <v>5000</v>
      </c>
      <c r="H8" s="12">
        <v>25000</v>
      </c>
      <c r="I8" s="12">
        <v>25000</v>
      </c>
      <c r="J8" s="23"/>
    </row>
    <row r="9" spans="1:10" s="53" customFormat="1" ht="54.75" customHeight="1">
      <c r="A9" s="56">
        <v>2</v>
      </c>
      <c r="B9" s="54" t="s">
        <v>113</v>
      </c>
      <c r="C9" s="29">
        <v>1550</v>
      </c>
      <c r="D9" s="29">
        <v>1550</v>
      </c>
      <c r="E9" s="29">
        <v>1550</v>
      </c>
      <c r="F9" s="29">
        <v>1550</v>
      </c>
      <c r="G9" s="29">
        <v>1550</v>
      </c>
      <c r="H9" s="12">
        <v>7750</v>
      </c>
      <c r="I9" s="12">
        <v>7750</v>
      </c>
      <c r="J9" s="23"/>
    </row>
    <row r="10" spans="1:10" s="53" customFormat="1" ht="54.75" customHeight="1">
      <c r="A10" s="56">
        <v>3</v>
      </c>
      <c r="B10" s="5" t="s">
        <v>116</v>
      </c>
      <c r="C10" s="27">
        <v>10827</v>
      </c>
      <c r="D10" s="27">
        <v>10827</v>
      </c>
      <c r="E10" s="27">
        <v>10827</v>
      </c>
      <c r="F10" s="27">
        <v>10827</v>
      </c>
      <c r="G10" s="27">
        <v>10830</v>
      </c>
      <c r="H10" s="12">
        <v>54138</v>
      </c>
      <c r="I10" s="12">
        <v>54138</v>
      </c>
      <c r="J10" s="23"/>
    </row>
    <row r="11" spans="1:10" s="53" customFormat="1" ht="36.75" customHeight="1">
      <c r="A11" s="37"/>
      <c r="B11" s="55" t="s">
        <v>37</v>
      </c>
      <c r="C11" s="39">
        <f aca="true" t="shared" si="0" ref="C11:I11">SUM(C8:C10)</f>
        <v>17377</v>
      </c>
      <c r="D11" s="39">
        <f t="shared" si="0"/>
        <v>17377</v>
      </c>
      <c r="E11" s="39">
        <f t="shared" si="0"/>
        <v>17377</v>
      </c>
      <c r="F11" s="39">
        <f t="shared" si="0"/>
        <v>17377</v>
      </c>
      <c r="G11" s="39">
        <f t="shared" si="0"/>
        <v>17380</v>
      </c>
      <c r="H11" s="73">
        <f t="shared" si="0"/>
        <v>86888</v>
      </c>
      <c r="I11" s="73">
        <f t="shared" si="0"/>
        <v>86888</v>
      </c>
      <c r="J11" s="40"/>
    </row>
    <row r="13" spans="1:10" ht="24.75" customHeight="1">
      <c r="A13" s="103" t="s">
        <v>145</v>
      </c>
      <c r="B13" s="103"/>
      <c r="C13" s="103"/>
      <c r="D13" s="103"/>
      <c r="E13" s="103"/>
      <c r="F13" s="103"/>
      <c r="G13" s="103"/>
      <c r="H13" s="103"/>
      <c r="I13" s="103"/>
      <c r="J13" s="103"/>
    </row>
    <row r="20" ht="16.5">
      <c r="B20" s="47"/>
    </row>
    <row r="21" ht="16.5">
      <c r="B21" s="47"/>
    </row>
  </sheetData>
  <sheetProtection/>
  <mergeCells count="11">
    <mergeCell ref="A1:J1"/>
    <mergeCell ref="A2:J3"/>
    <mergeCell ref="C4:F4"/>
    <mergeCell ref="A5:A7"/>
    <mergeCell ref="B5:B7"/>
    <mergeCell ref="C5:G5"/>
    <mergeCell ref="H5:I5"/>
    <mergeCell ref="J5:J7"/>
    <mergeCell ref="C6:G6"/>
    <mergeCell ref="H6:H7"/>
    <mergeCell ref="A13:J13"/>
  </mergeCells>
  <printOptions/>
  <pageMargins left="0.35433070866141736" right="0.2755905511811024" top="0.5118110236220472" bottom="0.4330708661417323" header="0.31496062992125984" footer="0.1968503937007874"/>
  <pageSetup horizontalDpi="600" verticalDpi="600" orientation="landscape" paperSize="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G34"/>
  <sheetViews>
    <sheetView zoomScale="85" zoomScaleNormal="85" zoomScalePageLayoutView="0" workbookViewId="0" topLeftCell="A1">
      <selection activeCell="A1" sqref="A1:G1"/>
    </sheetView>
  </sheetViews>
  <sheetFormatPr defaultColWidth="9.00390625" defaultRowHeight="15.75"/>
  <cols>
    <col min="1" max="1" width="6.625" style="71" customWidth="1"/>
    <col min="2" max="2" width="49.375" style="6" customWidth="1"/>
    <col min="3" max="3" width="13.25390625" style="67" customWidth="1"/>
    <col min="4" max="4" width="13.125" style="68" customWidth="1"/>
    <col min="5" max="5" width="13.625" style="66" customWidth="1"/>
    <col min="6" max="6" width="14.375" style="1" customWidth="1"/>
    <col min="7" max="7" width="15.00390625" style="1" customWidth="1"/>
    <col min="8" max="16384" width="9.00390625" style="1" customWidth="1"/>
  </cols>
  <sheetData>
    <row r="1" spans="1:7" ht="23.25" customHeight="1">
      <c r="A1" s="90" t="s">
        <v>115</v>
      </c>
      <c r="B1" s="90"/>
      <c r="C1" s="90"/>
      <c r="D1" s="90"/>
      <c r="E1" s="90"/>
      <c r="F1" s="90"/>
      <c r="G1" s="90"/>
    </row>
    <row r="2" spans="1:7" ht="33" customHeight="1">
      <c r="A2" s="91" t="s">
        <v>167</v>
      </c>
      <c r="B2" s="91"/>
      <c r="C2" s="91"/>
      <c r="D2" s="91"/>
      <c r="E2" s="91"/>
      <c r="F2" s="91"/>
      <c r="G2" s="91"/>
    </row>
    <row r="3" spans="1:7" ht="27" customHeight="1">
      <c r="A3" s="91"/>
      <c r="B3" s="91"/>
      <c r="C3" s="91"/>
      <c r="D3" s="91"/>
      <c r="E3" s="91"/>
      <c r="F3" s="91"/>
      <c r="G3" s="91"/>
    </row>
    <row r="4" spans="2:7" ht="18.75" customHeight="1">
      <c r="B4" s="72"/>
      <c r="C4" s="72"/>
      <c r="D4" s="72"/>
      <c r="E4" s="69"/>
      <c r="F4" s="69"/>
      <c r="G4" s="36" t="s">
        <v>83</v>
      </c>
    </row>
    <row r="5" spans="1:7" ht="34.5" customHeight="1">
      <c r="A5" s="82" t="s">
        <v>0</v>
      </c>
      <c r="B5" s="83" t="s">
        <v>38</v>
      </c>
      <c r="C5" s="85" t="s">
        <v>117</v>
      </c>
      <c r="D5" s="85" t="s">
        <v>118</v>
      </c>
      <c r="E5" s="84" t="s">
        <v>119</v>
      </c>
      <c r="F5" s="84" t="s">
        <v>120</v>
      </c>
      <c r="G5" s="84" t="s">
        <v>77</v>
      </c>
    </row>
    <row r="6" spans="1:7" s="53" customFormat="1" ht="16.5">
      <c r="A6" s="56">
        <v>1</v>
      </c>
      <c r="B6" s="59" t="s">
        <v>121</v>
      </c>
      <c r="C6" s="60">
        <v>100</v>
      </c>
      <c r="D6" s="56"/>
      <c r="E6" s="12"/>
      <c r="F6" s="34">
        <f>F7</f>
        <v>25000</v>
      </c>
      <c r="G6" s="23"/>
    </row>
    <row r="7" spans="1:7" s="53" customFormat="1" ht="16.5">
      <c r="A7" s="56"/>
      <c r="B7" s="54" t="s">
        <v>112</v>
      </c>
      <c r="C7" s="56">
        <v>100</v>
      </c>
      <c r="D7" s="56">
        <v>250</v>
      </c>
      <c r="E7" s="12"/>
      <c r="F7" s="14">
        <f>C7*D7</f>
        <v>25000</v>
      </c>
      <c r="G7" s="23"/>
    </row>
    <row r="8" spans="1:7" s="53" customFormat="1" ht="33">
      <c r="A8" s="56">
        <v>2</v>
      </c>
      <c r="B8" s="59" t="s">
        <v>113</v>
      </c>
      <c r="C8" s="60">
        <v>130</v>
      </c>
      <c r="D8" s="56"/>
      <c r="E8" s="12"/>
      <c r="F8" s="34">
        <f>F9+F10+F11</f>
        <v>7750</v>
      </c>
      <c r="G8" s="23"/>
    </row>
    <row r="9" spans="1:7" s="53" customFormat="1" ht="16.5">
      <c r="A9" s="56"/>
      <c r="B9" s="54" t="s">
        <v>122</v>
      </c>
      <c r="C9" s="56">
        <v>25</v>
      </c>
      <c r="D9" s="56">
        <v>100</v>
      </c>
      <c r="E9" s="27" t="s">
        <v>123</v>
      </c>
      <c r="F9" s="14">
        <f>C9*D9</f>
        <v>2500</v>
      </c>
      <c r="G9" s="23"/>
    </row>
    <row r="10" spans="1:7" s="53" customFormat="1" ht="16.5">
      <c r="A10" s="56"/>
      <c r="B10" s="54" t="s">
        <v>124</v>
      </c>
      <c r="C10" s="56">
        <v>25</v>
      </c>
      <c r="D10" s="56">
        <v>50</v>
      </c>
      <c r="E10" s="27" t="s">
        <v>125</v>
      </c>
      <c r="F10" s="14">
        <f>C10*D10</f>
        <v>1250</v>
      </c>
      <c r="G10" s="23"/>
    </row>
    <row r="11" spans="1:7" s="53" customFormat="1" ht="16.5">
      <c r="A11" s="56"/>
      <c r="B11" s="54" t="s">
        <v>126</v>
      </c>
      <c r="C11" s="56">
        <v>80</v>
      </c>
      <c r="D11" s="56">
        <v>50</v>
      </c>
      <c r="E11" s="27" t="s">
        <v>125</v>
      </c>
      <c r="F11" s="14">
        <f>C11*D11</f>
        <v>4000</v>
      </c>
      <c r="G11" s="23"/>
    </row>
    <row r="12" spans="1:7" s="53" customFormat="1" ht="16.5">
      <c r="A12" s="56">
        <v>3</v>
      </c>
      <c r="B12" s="2" t="s">
        <v>127</v>
      </c>
      <c r="C12" s="8"/>
      <c r="D12" s="8"/>
      <c r="E12" s="12"/>
      <c r="F12" s="34">
        <f>F13+F17+F21</f>
        <v>54138</v>
      </c>
      <c r="G12" s="23"/>
    </row>
    <row r="13" spans="1:7" s="53" customFormat="1" ht="16.5">
      <c r="A13" s="56" t="s">
        <v>135</v>
      </c>
      <c r="B13" s="2" t="s">
        <v>128</v>
      </c>
      <c r="C13" s="61">
        <v>323</v>
      </c>
      <c r="D13" s="8"/>
      <c r="E13" s="12"/>
      <c r="F13" s="34">
        <v>14956</v>
      </c>
      <c r="G13" s="23"/>
    </row>
    <row r="14" spans="1:7" s="53" customFormat="1" ht="16.5">
      <c r="A14" s="56"/>
      <c r="B14" s="5" t="s">
        <v>129</v>
      </c>
      <c r="C14" s="8">
        <v>206</v>
      </c>
      <c r="D14" s="8">
        <f>0.5*1.49</f>
        <v>0.745</v>
      </c>
      <c r="E14" s="62">
        <v>60</v>
      </c>
      <c r="F14" s="14">
        <f aca="true" t="shared" si="0" ref="F14:F20">C14*D14*E14</f>
        <v>9208.2</v>
      </c>
      <c r="G14" s="23"/>
    </row>
    <row r="15" spans="1:7" s="53" customFormat="1" ht="16.5">
      <c r="A15" s="56"/>
      <c r="B15" s="5" t="s">
        <v>130</v>
      </c>
      <c r="C15" s="8">
        <v>58</v>
      </c>
      <c r="D15" s="8">
        <f>0.6*1.49</f>
        <v>0.894</v>
      </c>
      <c r="E15" s="62">
        <v>60</v>
      </c>
      <c r="F15" s="14">
        <f t="shared" si="0"/>
        <v>3111.1200000000003</v>
      </c>
      <c r="G15" s="23"/>
    </row>
    <row r="16" spans="1:7" s="53" customFormat="1" ht="16.5">
      <c r="A16" s="56"/>
      <c r="B16" s="5" t="s">
        <v>131</v>
      </c>
      <c r="C16" s="8">
        <v>59</v>
      </c>
      <c r="D16" s="8">
        <f>0.5*1.49</f>
        <v>0.745</v>
      </c>
      <c r="E16" s="62">
        <v>60</v>
      </c>
      <c r="F16" s="14">
        <f t="shared" si="0"/>
        <v>2637.2999999999997</v>
      </c>
      <c r="G16" s="23"/>
    </row>
    <row r="17" spans="1:7" s="53" customFormat="1" ht="16.5">
      <c r="A17" s="56" t="s">
        <v>136</v>
      </c>
      <c r="B17" s="2" t="s">
        <v>132</v>
      </c>
      <c r="C17" s="61">
        <v>391</v>
      </c>
      <c r="D17" s="8"/>
      <c r="E17" s="62"/>
      <c r="F17" s="34">
        <v>25058</v>
      </c>
      <c r="G17" s="23"/>
    </row>
    <row r="18" spans="1:7" s="53" customFormat="1" ht="16.5">
      <c r="A18" s="56"/>
      <c r="B18" s="5" t="s">
        <v>129</v>
      </c>
      <c r="C18" s="8">
        <v>273</v>
      </c>
      <c r="D18" s="8">
        <f>0.7*1.49</f>
        <v>1.043</v>
      </c>
      <c r="E18" s="62">
        <v>60</v>
      </c>
      <c r="F18" s="14">
        <f t="shared" si="0"/>
        <v>17084.34</v>
      </c>
      <c r="G18" s="23"/>
    </row>
    <row r="19" spans="1:7" s="53" customFormat="1" ht="16.5">
      <c r="A19" s="56"/>
      <c r="B19" s="5" t="s">
        <v>130</v>
      </c>
      <c r="C19" s="8">
        <v>66</v>
      </c>
      <c r="D19" s="8">
        <f>0.8*1.49</f>
        <v>1.192</v>
      </c>
      <c r="E19" s="62">
        <v>60</v>
      </c>
      <c r="F19" s="14">
        <f t="shared" si="0"/>
        <v>4720.32</v>
      </c>
      <c r="G19" s="23"/>
    </row>
    <row r="20" spans="1:7" s="53" customFormat="1" ht="16.5">
      <c r="A20" s="56"/>
      <c r="B20" s="5" t="s">
        <v>131</v>
      </c>
      <c r="C20" s="8">
        <v>52</v>
      </c>
      <c r="D20" s="8">
        <f>0.7*1.49</f>
        <v>1.043</v>
      </c>
      <c r="E20" s="62">
        <v>60</v>
      </c>
      <c r="F20" s="14">
        <f t="shared" si="0"/>
        <v>3254.16</v>
      </c>
      <c r="G20" s="23"/>
    </row>
    <row r="21" spans="1:7" s="53" customFormat="1" ht="16.5">
      <c r="A21" s="56" t="s">
        <v>137</v>
      </c>
      <c r="B21" s="2" t="s">
        <v>133</v>
      </c>
      <c r="C21" s="61">
        <v>158</v>
      </c>
      <c r="D21" s="8"/>
      <c r="E21" s="62"/>
      <c r="F21" s="34">
        <v>14124</v>
      </c>
      <c r="G21" s="23"/>
    </row>
    <row r="22" spans="1:7" s="53" customFormat="1" ht="16.5">
      <c r="A22" s="56"/>
      <c r="B22" s="5" t="s">
        <v>129</v>
      </c>
      <c r="C22" s="8">
        <v>139</v>
      </c>
      <c r="D22" s="8">
        <v>1.49</v>
      </c>
      <c r="E22" s="62">
        <f>12*5</f>
        <v>60</v>
      </c>
      <c r="F22" s="14">
        <f>C22*D22*E22</f>
        <v>12426.599999999999</v>
      </c>
      <c r="G22" s="23"/>
    </row>
    <row r="23" spans="1:7" s="53" customFormat="1" ht="16.5">
      <c r="A23" s="56"/>
      <c r="B23" s="5" t="s">
        <v>131</v>
      </c>
      <c r="C23" s="8">
        <v>19</v>
      </c>
      <c r="D23" s="8">
        <v>1.49</v>
      </c>
      <c r="E23" s="62">
        <v>60</v>
      </c>
      <c r="F23" s="14">
        <f>C23*D23*E23</f>
        <v>1698.6</v>
      </c>
      <c r="G23" s="23"/>
    </row>
    <row r="24" spans="1:7" s="53" customFormat="1" ht="25.5" customHeight="1">
      <c r="A24" s="37"/>
      <c r="B24" s="63" t="s">
        <v>37</v>
      </c>
      <c r="C24" s="55"/>
      <c r="D24" s="55"/>
      <c r="E24" s="39"/>
      <c r="F24" s="75">
        <f>F6+F8+F12</f>
        <v>86888</v>
      </c>
      <c r="G24" s="40"/>
    </row>
    <row r="25" ht="9.75" customHeight="1"/>
    <row r="26" spans="1:7" ht="18.75" customHeight="1">
      <c r="A26" s="103" t="s">
        <v>146</v>
      </c>
      <c r="B26" s="103"/>
      <c r="C26" s="103"/>
      <c r="D26" s="103"/>
      <c r="E26" s="103"/>
      <c r="F26" s="103"/>
      <c r="G26" s="103"/>
    </row>
    <row r="33" spans="2:4" ht="16.5">
      <c r="B33" s="47"/>
      <c r="C33" s="64"/>
      <c r="D33" s="65"/>
    </row>
    <row r="34" spans="2:4" ht="16.5">
      <c r="B34" s="47"/>
      <c r="C34" s="64"/>
      <c r="D34" s="65"/>
    </row>
  </sheetData>
  <sheetProtection/>
  <mergeCells count="3">
    <mergeCell ref="A26:G26"/>
    <mergeCell ref="A1:G1"/>
    <mergeCell ref="A2:G3"/>
  </mergeCells>
  <printOptions/>
  <pageMargins left="0.62" right="0.2755905511811024" top="0.5118110236220472" bottom="0.4330708661417323" header="0.31496062992125984" footer="0.1968503937007874"/>
  <pageSetup horizontalDpi="600" verticalDpi="600" orientation="landscape"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Q17"/>
  <sheetViews>
    <sheetView zoomScale="85" zoomScaleNormal="85" zoomScalePageLayoutView="0" workbookViewId="0" topLeftCell="A1">
      <pane ySplit="1" topLeftCell="A2" activePane="bottomLeft" state="frozen"/>
      <selection pane="topLeft" activeCell="A1" sqref="A1"/>
      <selection pane="bottomLeft" activeCell="A1" sqref="A1:P1"/>
    </sheetView>
  </sheetViews>
  <sheetFormatPr defaultColWidth="9.00390625" defaultRowHeight="15.75"/>
  <cols>
    <col min="1" max="1" width="6.625" style="50" customWidth="1"/>
    <col min="2" max="2" width="26.875" style="6" customWidth="1"/>
    <col min="3" max="3" width="10.00390625" style="1" customWidth="1"/>
    <col min="4" max="4" width="11.125" style="1" customWidth="1"/>
    <col min="5" max="5" width="11.25390625" style="1" customWidth="1"/>
    <col min="6" max="6" width="11.125" style="1" customWidth="1"/>
    <col min="7" max="7" width="8.875" style="1" customWidth="1"/>
    <col min="8" max="8" width="12.375" style="1" customWidth="1"/>
    <col min="9" max="9" width="11.375" style="1" customWidth="1"/>
    <col min="10" max="10" width="10.625" style="1" customWidth="1"/>
    <col min="11" max="11" width="11.875" style="1" customWidth="1"/>
    <col min="12" max="12" width="12.875" style="1" customWidth="1"/>
    <col min="13" max="13" width="11.625" style="1" customWidth="1"/>
    <col min="14" max="14" width="12.00390625" style="1" customWidth="1"/>
    <col min="15" max="15" width="9.00390625" style="1" customWidth="1"/>
    <col min="16" max="16" width="12.375" style="1" customWidth="1"/>
    <col min="17" max="16384" width="9.00390625" style="1" customWidth="1"/>
  </cols>
  <sheetData>
    <row r="1" spans="1:16" ht="16.5">
      <c r="A1" s="90" t="s">
        <v>134</v>
      </c>
      <c r="B1" s="90"/>
      <c r="C1" s="90"/>
      <c r="D1" s="90"/>
      <c r="E1" s="90"/>
      <c r="F1" s="90"/>
      <c r="G1" s="90"/>
      <c r="H1" s="90"/>
      <c r="I1" s="90"/>
      <c r="J1" s="90"/>
      <c r="K1" s="90"/>
      <c r="L1" s="90"/>
      <c r="M1" s="90"/>
      <c r="N1" s="90"/>
      <c r="O1" s="90"/>
      <c r="P1" s="90"/>
    </row>
    <row r="2" spans="1:16" ht="15.75" customHeight="1">
      <c r="A2" s="91" t="s">
        <v>168</v>
      </c>
      <c r="B2" s="91"/>
      <c r="C2" s="91"/>
      <c r="D2" s="91"/>
      <c r="E2" s="91"/>
      <c r="F2" s="91"/>
      <c r="G2" s="91"/>
      <c r="H2" s="91"/>
      <c r="I2" s="91"/>
      <c r="J2" s="91"/>
      <c r="K2" s="91"/>
      <c r="L2" s="91"/>
      <c r="M2" s="91"/>
      <c r="N2" s="91"/>
      <c r="O2" s="91"/>
      <c r="P2" s="91"/>
    </row>
    <row r="3" spans="1:16" ht="39.75" customHeight="1">
      <c r="A3" s="91"/>
      <c r="B3" s="91"/>
      <c r="C3" s="91"/>
      <c r="D3" s="91"/>
      <c r="E3" s="91"/>
      <c r="F3" s="91"/>
      <c r="G3" s="91"/>
      <c r="H3" s="91"/>
      <c r="I3" s="91"/>
      <c r="J3" s="91"/>
      <c r="K3" s="91"/>
      <c r="L3" s="91"/>
      <c r="M3" s="91"/>
      <c r="N3" s="91"/>
      <c r="O3" s="91"/>
      <c r="P3" s="91"/>
    </row>
    <row r="4" spans="2:16" ht="18.75" customHeight="1">
      <c r="B4" s="51"/>
      <c r="C4" s="93"/>
      <c r="D4" s="93"/>
      <c r="E4" s="93"/>
      <c r="F4" s="93"/>
      <c r="G4" s="48"/>
      <c r="H4" s="48"/>
      <c r="P4" s="36" t="s">
        <v>83</v>
      </c>
    </row>
    <row r="5" spans="1:16" ht="34.5" customHeight="1">
      <c r="A5" s="94" t="s">
        <v>0</v>
      </c>
      <c r="B5" s="95" t="s">
        <v>38</v>
      </c>
      <c r="C5" s="97" t="s">
        <v>86</v>
      </c>
      <c r="D5" s="98"/>
      <c r="E5" s="98"/>
      <c r="F5" s="98"/>
      <c r="G5" s="99"/>
      <c r="H5" s="97" t="s">
        <v>44</v>
      </c>
      <c r="I5" s="98"/>
      <c r="J5" s="98"/>
      <c r="K5" s="98"/>
      <c r="L5" s="98"/>
      <c r="M5" s="98"/>
      <c r="N5" s="98"/>
      <c r="O5" s="99"/>
      <c r="P5" s="100" t="s">
        <v>77</v>
      </c>
    </row>
    <row r="6" spans="1:16" ht="34.5" customHeight="1">
      <c r="A6" s="94"/>
      <c r="B6" s="95"/>
      <c r="C6" s="97" t="s">
        <v>63</v>
      </c>
      <c r="D6" s="98"/>
      <c r="E6" s="98"/>
      <c r="F6" s="98"/>
      <c r="G6" s="99"/>
      <c r="H6" s="100" t="s">
        <v>111</v>
      </c>
      <c r="I6" s="96" t="s">
        <v>102</v>
      </c>
      <c r="J6" s="96"/>
      <c r="K6" s="96"/>
      <c r="L6" s="96"/>
      <c r="M6" s="96"/>
      <c r="N6" s="96"/>
      <c r="O6" s="96"/>
      <c r="P6" s="102"/>
    </row>
    <row r="7" spans="1:16" ht="222" customHeight="1">
      <c r="A7" s="94"/>
      <c r="B7" s="95"/>
      <c r="C7" s="49" t="s">
        <v>46</v>
      </c>
      <c r="D7" s="49" t="s">
        <v>104</v>
      </c>
      <c r="E7" s="49" t="s">
        <v>110</v>
      </c>
      <c r="F7" s="49" t="s">
        <v>109</v>
      </c>
      <c r="G7" s="49" t="s">
        <v>49</v>
      </c>
      <c r="H7" s="101"/>
      <c r="I7" s="49" t="s">
        <v>84</v>
      </c>
      <c r="J7" s="49" t="s">
        <v>51</v>
      </c>
      <c r="K7" s="49" t="s">
        <v>105</v>
      </c>
      <c r="L7" s="49" t="s">
        <v>106</v>
      </c>
      <c r="M7" s="49" t="s">
        <v>107</v>
      </c>
      <c r="N7" s="77" t="s">
        <v>160</v>
      </c>
      <c r="O7" s="77" t="s">
        <v>161</v>
      </c>
      <c r="P7" s="101"/>
    </row>
    <row r="8" spans="1:16" ht="16.5">
      <c r="A8" s="86" t="s">
        <v>1</v>
      </c>
      <c r="B8" s="87" t="s">
        <v>157</v>
      </c>
      <c r="C8" s="88"/>
      <c r="D8" s="88"/>
      <c r="E8" s="88"/>
      <c r="F8" s="88"/>
      <c r="G8" s="88"/>
      <c r="H8" s="89"/>
      <c r="I8" s="88"/>
      <c r="J8" s="88"/>
      <c r="K8" s="88"/>
      <c r="L8" s="88"/>
      <c r="M8" s="88"/>
      <c r="N8" s="88"/>
      <c r="O8" s="88"/>
      <c r="P8" s="89"/>
    </row>
    <row r="9" spans="1:16" ht="55.5" customHeight="1">
      <c r="A9" s="18">
        <v>1</v>
      </c>
      <c r="B9" s="54" t="s">
        <v>163</v>
      </c>
      <c r="C9" s="29">
        <f>'CO SO VAT CHAT '!C88-'CSVC NS tỉnh'!C57</f>
        <v>250971.59999999998</v>
      </c>
      <c r="D9" s="29">
        <f>'CO SO VAT CHAT '!D88-'CSVC NS tỉnh'!D57</f>
        <v>166146</v>
      </c>
      <c r="E9" s="29">
        <f>'CO SO VAT CHAT '!E88-'CSVC NS tỉnh'!E57</f>
        <v>45400</v>
      </c>
      <c r="F9" s="29">
        <f>'CO SO VAT CHAT '!F88-'CSVC NS tỉnh'!F57</f>
        <v>12500</v>
      </c>
      <c r="G9" s="29">
        <f>'CO SO VAT CHAT '!G88-'CSVC NS tỉnh'!G57</f>
        <v>2500</v>
      </c>
      <c r="H9" s="29">
        <f>SUM(C9:G9)</f>
        <v>477517.6</v>
      </c>
      <c r="I9" s="29">
        <f>'CO SO VAT CHAT '!I88</f>
        <v>129800</v>
      </c>
      <c r="J9" s="29">
        <f>'CO SO VAT CHAT '!J88</f>
        <v>26115</v>
      </c>
      <c r="K9" s="29">
        <f>'CO SO VAT CHAT '!K88</f>
        <v>124459</v>
      </c>
      <c r="L9" s="29">
        <f>'CO SO VAT CHAT '!L88</f>
        <v>11000</v>
      </c>
      <c r="M9" s="29">
        <f>'CO SO VAT CHAT '!M88</f>
        <v>130244</v>
      </c>
      <c r="N9" s="29"/>
      <c r="O9" s="29">
        <f>'CO SO VAT CHAT '!O88</f>
        <v>55900</v>
      </c>
      <c r="P9" s="29">
        <v>0</v>
      </c>
    </row>
    <row r="10" spans="1:16" s="15" customFormat="1" ht="55.5" customHeight="1">
      <c r="A10" s="18">
        <v>2</v>
      </c>
      <c r="B10" s="54" t="s">
        <v>159</v>
      </c>
      <c r="C10" s="29">
        <f>' TTB'!C11-C13</f>
        <v>118885</v>
      </c>
      <c r="D10" s="29">
        <f>' TTB'!D11-D13</f>
        <v>102454</v>
      </c>
      <c r="E10" s="29">
        <f>' TTB'!E11-E13</f>
        <v>23885</v>
      </c>
      <c r="F10" s="29">
        <f>' TTB'!F11-F13</f>
        <v>0</v>
      </c>
      <c r="G10" s="29">
        <f>' TTB'!G11-G13</f>
        <v>0</v>
      </c>
      <c r="H10" s="29">
        <f>SUM(C10:G10)</f>
        <v>245224</v>
      </c>
      <c r="I10" s="29">
        <f>' TTB'!I11</f>
        <v>20000</v>
      </c>
      <c r="J10" s="29">
        <f>' TTB'!J11</f>
        <v>123885</v>
      </c>
      <c r="K10" s="29">
        <f>' TTB'!K11</f>
        <v>26583</v>
      </c>
      <c r="L10" s="29">
        <f>' TTB'!L11</f>
        <v>44000</v>
      </c>
      <c r="M10" s="29">
        <f>' TTB'!M11</f>
        <v>30756</v>
      </c>
      <c r="N10" s="29"/>
      <c r="O10" s="29"/>
      <c r="P10" s="29"/>
    </row>
    <row r="11" spans="1:17" s="53" customFormat="1" ht="16.5">
      <c r="A11" s="60" t="s">
        <v>2</v>
      </c>
      <c r="B11" s="59" t="s">
        <v>158</v>
      </c>
      <c r="C11" s="74"/>
      <c r="D11" s="74"/>
      <c r="E11" s="74"/>
      <c r="F11" s="74"/>
      <c r="G11" s="74"/>
      <c r="H11" s="27"/>
      <c r="I11" s="31"/>
      <c r="J11" s="29"/>
      <c r="K11" s="31"/>
      <c r="L11" s="31"/>
      <c r="M11" s="31"/>
      <c r="N11" s="13"/>
      <c r="O11" s="31"/>
      <c r="P11" s="23"/>
      <c r="Q11" s="52"/>
    </row>
    <row r="12" spans="1:17" s="53" customFormat="1" ht="43.5" customHeight="1">
      <c r="A12" s="56">
        <v>1</v>
      </c>
      <c r="B12" s="54" t="s">
        <v>164</v>
      </c>
      <c r="C12" s="74">
        <f>'CSVC NS tỉnh'!C57</f>
        <v>13510</v>
      </c>
      <c r="D12" s="74">
        <f>'CSVC NS tỉnh'!D57</f>
        <v>19090</v>
      </c>
      <c r="E12" s="74">
        <f>'CSVC NS tỉnh'!E57</f>
        <v>14500</v>
      </c>
      <c r="F12" s="74">
        <f>'CSVC NS tỉnh'!F57</f>
        <v>13700</v>
      </c>
      <c r="G12" s="74">
        <f>'CSVC NS tỉnh'!G57</f>
        <v>14200</v>
      </c>
      <c r="H12" s="27">
        <f>SUM(C12:G12)</f>
        <v>75000</v>
      </c>
      <c r="I12" s="31"/>
      <c r="J12" s="29"/>
      <c r="K12" s="31"/>
      <c r="L12" s="31"/>
      <c r="M12" s="31"/>
      <c r="N12" s="31">
        <f>H12</f>
        <v>75000</v>
      </c>
      <c r="O12" s="31"/>
      <c r="P12" s="23"/>
      <c r="Q12" s="52"/>
    </row>
    <row r="13" spans="1:17" s="53" customFormat="1" ht="33">
      <c r="A13" s="56">
        <v>2</v>
      </c>
      <c r="B13" s="54" t="s">
        <v>153</v>
      </c>
      <c r="C13" s="74">
        <v>22000</v>
      </c>
      <c r="D13" s="74">
        <v>20000</v>
      </c>
      <c r="E13" s="74">
        <v>20000</v>
      </c>
      <c r="F13" s="74">
        <v>20000</v>
      </c>
      <c r="G13" s="74">
        <v>20000</v>
      </c>
      <c r="H13" s="74">
        <f>SUM(C13:G13)</f>
        <v>102000</v>
      </c>
      <c r="I13" s="31"/>
      <c r="J13" s="29"/>
      <c r="K13" s="31"/>
      <c r="L13" s="31"/>
      <c r="M13" s="31"/>
      <c r="N13" s="31">
        <f>H13</f>
        <v>102000</v>
      </c>
      <c r="O13" s="31"/>
      <c r="P13" s="23"/>
      <c r="Q13" s="52"/>
    </row>
    <row r="14" spans="1:17" s="53" customFormat="1" ht="93" customHeight="1">
      <c r="A14" s="56">
        <v>3</v>
      </c>
      <c r="B14" s="54" t="s">
        <v>162</v>
      </c>
      <c r="C14" s="74">
        <v>17377</v>
      </c>
      <c r="D14" s="74">
        <v>17377</v>
      </c>
      <c r="E14" s="74">
        <v>17377</v>
      </c>
      <c r="F14" s="74">
        <v>17377</v>
      </c>
      <c r="G14" s="74">
        <v>17380</v>
      </c>
      <c r="H14" s="27">
        <f>SUM(C14:G14)</f>
        <v>86888</v>
      </c>
      <c r="I14" s="31"/>
      <c r="J14" s="29"/>
      <c r="K14" s="31"/>
      <c r="L14" s="31"/>
      <c r="M14" s="31"/>
      <c r="N14" s="31">
        <f>H14</f>
        <v>86888</v>
      </c>
      <c r="O14" s="31"/>
      <c r="P14" s="23"/>
      <c r="Q14" s="52"/>
    </row>
    <row r="15" spans="1:16" ht="36.75" customHeight="1">
      <c r="A15" s="37"/>
      <c r="B15" s="55" t="s">
        <v>37</v>
      </c>
      <c r="C15" s="39">
        <f aca="true" t="shared" si="0" ref="C15:H15">SUM(C9:C14)</f>
        <v>422743.6</v>
      </c>
      <c r="D15" s="39">
        <f t="shared" si="0"/>
        <v>325067</v>
      </c>
      <c r="E15" s="39">
        <f t="shared" si="0"/>
        <v>121162</v>
      </c>
      <c r="F15" s="39">
        <f t="shared" si="0"/>
        <v>63577</v>
      </c>
      <c r="G15" s="39">
        <f t="shared" si="0"/>
        <v>54080</v>
      </c>
      <c r="H15" s="39">
        <f t="shared" si="0"/>
        <v>986629.6</v>
      </c>
      <c r="I15" s="39">
        <f>SUM(I9:I10)</f>
        <v>149800</v>
      </c>
      <c r="J15" s="39">
        <f>SUM(J9:J10)</f>
        <v>150000</v>
      </c>
      <c r="K15" s="39">
        <f>SUM(K9:K10)</f>
        <v>151042</v>
      </c>
      <c r="L15" s="39">
        <f>SUM(L9:L10)</f>
        <v>55000</v>
      </c>
      <c r="M15" s="39">
        <f>SUM(M9:M10)</f>
        <v>161000</v>
      </c>
      <c r="N15" s="39">
        <f>SUM(N9:N14)</f>
        <v>263888</v>
      </c>
      <c r="O15" s="39">
        <f>SUM(O9:O10)</f>
        <v>55900</v>
      </c>
      <c r="P15" s="39">
        <f>SUM(P9:P10)</f>
        <v>0</v>
      </c>
    </row>
    <row r="17" spans="1:16" ht="18.75" customHeight="1">
      <c r="A17" s="92" t="s">
        <v>149</v>
      </c>
      <c r="B17" s="92"/>
      <c r="C17" s="92"/>
      <c r="D17" s="92"/>
      <c r="E17" s="92"/>
      <c r="F17" s="92"/>
      <c r="G17" s="92"/>
      <c r="H17" s="92"/>
      <c r="I17" s="92"/>
      <c r="J17" s="92"/>
      <c r="K17" s="92"/>
      <c r="L17" s="92"/>
      <c r="M17" s="92"/>
      <c r="N17" s="92"/>
      <c r="O17" s="92"/>
      <c r="P17" s="92"/>
    </row>
  </sheetData>
  <sheetProtection/>
  <mergeCells count="12">
    <mergeCell ref="I6:O6"/>
    <mergeCell ref="A17:P17"/>
    <mergeCell ref="A1:P1"/>
    <mergeCell ref="A2:P3"/>
    <mergeCell ref="C4:F4"/>
    <mergeCell ref="A5:A7"/>
    <mergeCell ref="B5:B7"/>
    <mergeCell ref="C5:G5"/>
    <mergeCell ref="H5:O5"/>
    <mergeCell ref="P5:P7"/>
    <mergeCell ref="C6:G6"/>
    <mergeCell ref="H6:H7"/>
  </mergeCells>
  <printOptions/>
  <pageMargins left="0.28" right="0.2" top="0.5118110236220472" bottom="0.4330708661417323" header="0.31496062992125984" footer="0.1968503937007874"/>
  <pageSetup horizontalDpi="600" verticalDpi="600" orientation="landscape" paperSize="9" scale="70"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I15"/>
  <sheetViews>
    <sheetView tabSelected="1" zoomScalePageLayoutView="0" workbookViewId="0" topLeftCell="A1">
      <selection activeCell="A1" sqref="A1:H1"/>
    </sheetView>
  </sheetViews>
  <sheetFormatPr defaultColWidth="9.00390625" defaultRowHeight="15.75"/>
  <cols>
    <col min="1" max="1" width="6.00390625" style="50" customWidth="1"/>
    <col min="2" max="2" width="28.50390625" style="6" customWidth="1"/>
    <col min="3" max="3" width="12.50390625" style="1" customWidth="1"/>
    <col min="4" max="4" width="16.875" style="1" customWidth="1"/>
    <col min="5" max="5" width="15.875" style="1" customWidth="1"/>
    <col min="6" max="6" width="16.00390625" style="1" customWidth="1"/>
    <col min="7" max="7" width="13.125" style="1" customWidth="1"/>
    <col min="8" max="8" width="13.75390625" style="1" customWidth="1"/>
    <col min="9" max="16384" width="9.00390625" style="1" customWidth="1"/>
  </cols>
  <sheetData>
    <row r="1" spans="1:8" ht="16.5">
      <c r="A1" s="90" t="s">
        <v>156</v>
      </c>
      <c r="B1" s="90"/>
      <c r="C1" s="90"/>
      <c r="D1" s="90"/>
      <c r="E1" s="90"/>
      <c r="F1" s="90"/>
      <c r="G1" s="90"/>
      <c r="H1" s="90"/>
    </row>
    <row r="2" spans="1:8" ht="15.75" customHeight="1">
      <c r="A2" s="91" t="s">
        <v>169</v>
      </c>
      <c r="B2" s="91"/>
      <c r="C2" s="91"/>
      <c r="D2" s="91"/>
      <c r="E2" s="91"/>
      <c r="F2" s="91"/>
      <c r="G2" s="91"/>
      <c r="H2" s="91"/>
    </row>
    <row r="3" spans="1:8" ht="16.5">
      <c r="A3" s="91"/>
      <c r="B3" s="91"/>
      <c r="C3" s="91"/>
      <c r="D3" s="91"/>
      <c r="E3" s="91"/>
      <c r="F3" s="91"/>
      <c r="G3" s="91"/>
      <c r="H3" s="91"/>
    </row>
    <row r="4" spans="2:8" ht="27" customHeight="1">
      <c r="B4" s="51"/>
      <c r="C4" s="93"/>
      <c r="D4" s="93"/>
      <c r="E4" s="93"/>
      <c r="F4" s="93"/>
      <c r="G4" s="107" t="s">
        <v>83</v>
      </c>
      <c r="H4" s="107"/>
    </row>
    <row r="5" spans="1:8" ht="34.5" customHeight="1">
      <c r="A5" s="94" t="s">
        <v>0</v>
      </c>
      <c r="B5" s="95" t="s">
        <v>38</v>
      </c>
      <c r="C5" s="97" t="s">
        <v>86</v>
      </c>
      <c r="D5" s="98"/>
      <c r="E5" s="98"/>
      <c r="F5" s="98"/>
      <c r="G5" s="99"/>
      <c r="H5" s="104" t="s">
        <v>37</v>
      </c>
    </row>
    <row r="6" spans="1:8" ht="34.5" customHeight="1">
      <c r="A6" s="94"/>
      <c r="B6" s="95"/>
      <c r="C6" s="97" t="s">
        <v>63</v>
      </c>
      <c r="D6" s="98"/>
      <c r="E6" s="98"/>
      <c r="F6" s="98"/>
      <c r="G6" s="99"/>
      <c r="H6" s="105"/>
    </row>
    <row r="7" spans="1:8" ht="33" customHeight="1">
      <c r="A7" s="94"/>
      <c r="B7" s="95"/>
      <c r="C7" s="49" t="s">
        <v>46</v>
      </c>
      <c r="D7" s="49" t="s">
        <v>47</v>
      </c>
      <c r="E7" s="49" t="s">
        <v>48</v>
      </c>
      <c r="F7" s="49" t="s">
        <v>50</v>
      </c>
      <c r="G7" s="49" t="s">
        <v>49</v>
      </c>
      <c r="H7" s="106"/>
    </row>
    <row r="8" spans="1:9" ht="54.75" customHeight="1">
      <c r="A8" s="18">
        <v>1</v>
      </c>
      <c r="B8" s="3" t="s">
        <v>152</v>
      </c>
      <c r="C8" s="22">
        <v>21560</v>
      </c>
      <c r="D8" s="22">
        <v>13900</v>
      </c>
      <c r="E8" s="22">
        <v>12500</v>
      </c>
      <c r="F8" s="22">
        <v>13700</v>
      </c>
      <c r="G8" s="22">
        <v>13340</v>
      </c>
      <c r="H8" s="22">
        <f>SUM(C8:G8)</f>
        <v>75000</v>
      </c>
      <c r="I8" s="45"/>
    </row>
    <row r="9" spans="1:8" s="15" customFormat="1" ht="54.75" customHeight="1">
      <c r="A9" s="18">
        <v>2</v>
      </c>
      <c r="B9" s="3" t="s">
        <v>151</v>
      </c>
      <c r="C9" s="22">
        <v>18000</v>
      </c>
      <c r="D9" s="22">
        <v>22000</v>
      </c>
      <c r="E9" s="22">
        <v>22000</v>
      </c>
      <c r="F9" s="22">
        <v>20000</v>
      </c>
      <c r="G9" s="22">
        <v>20000</v>
      </c>
      <c r="H9" s="22">
        <f>SUM(C9:G9)</f>
        <v>102000</v>
      </c>
    </row>
    <row r="10" spans="1:9" s="53" customFormat="1" ht="85.5" customHeight="1">
      <c r="A10" s="18">
        <v>3</v>
      </c>
      <c r="B10" s="3" t="s">
        <v>162</v>
      </c>
      <c r="C10" s="74">
        <v>17377</v>
      </c>
      <c r="D10" s="74">
        <v>17377</v>
      </c>
      <c r="E10" s="74">
        <v>17377</v>
      </c>
      <c r="F10" s="74">
        <v>17377</v>
      </c>
      <c r="G10" s="74">
        <v>17380</v>
      </c>
      <c r="H10" s="14">
        <f>SUM(C10:G10)</f>
        <v>86888</v>
      </c>
      <c r="I10" s="52"/>
    </row>
    <row r="11" spans="1:8" ht="48.75" customHeight="1">
      <c r="A11" s="37"/>
      <c r="B11" s="38" t="s">
        <v>37</v>
      </c>
      <c r="C11" s="39">
        <f aca="true" t="shared" si="0" ref="C11:H11">SUM(C8:C10)</f>
        <v>56937</v>
      </c>
      <c r="D11" s="39">
        <f t="shared" si="0"/>
        <v>53277</v>
      </c>
      <c r="E11" s="39">
        <f t="shared" si="0"/>
        <v>51877</v>
      </c>
      <c r="F11" s="39">
        <f t="shared" si="0"/>
        <v>51077</v>
      </c>
      <c r="G11" s="39">
        <f t="shared" si="0"/>
        <v>50720</v>
      </c>
      <c r="H11" s="39">
        <f t="shared" si="0"/>
        <v>263888</v>
      </c>
    </row>
    <row r="13" spans="1:8" ht="18.75" customHeight="1">
      <c r="A13" s="92" t="s">
        <v>150</v>
      </c>
      <c r="B13" s="92"/>
      <c r="C13" s="92"/>
      <c r="D13" s="92"/>
      <c r="E13" s="92"/>
      <c r="F13" s="92"/>
      <c r="G13" s="92"/>
      <c r="H13" s="92"/>
    </row>
    <row r="15" ht="16.5">
      <c r="F15" s="45">
        <f>'phân kỳ nguồn NS tỉnh'!H11-'phân kỳ đầu tư  2022-2026'!N15</f>
        <v>0</v>
      </c>
    </row>
  </sheetData>
  <sheetProtection/>
  <mergeCells count="10">
    <mergeCell ref="A13:H13"/>
    <mergeCell ref="H5:H7"/>
    <mergeCell ref="G4:H4"/>
    <mergeCell ref="A1:H1"/>
    <mergeCell ref="A2:H3"/>
    <mergeCell ref="C4:F4"/>
    <mergeCell ref="A5:A7"/>
    <mergeCell ref="B5:B7"/>
    <mergeCell ref="C5:G5"/>
    <mergeCell ref="C6:G6"/>
  </mergeCells>
  <printOptions/>
  <pageMargins left="0.62992125984252" right="0.275590551181102" top="0.511811023622047" bottom="0.433070866141732" header="0.31496062992126" footer="0.196850393700787"/>
  <pageSetup horizontalDpi="600" verticalDpi="600" orientation="landscape" paperSize="9"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Q71"/>
  <sheetViews>
    <sheetView zoomScale="80" zoomScaleNormal="80" zoomScalePageLayoutView="0" workbookViewId="0" topLeftCell="A1">
      <selection activeCell="M68" sqref="M68"/>
    </sheetView>
  </sheetViews>
  <sheetFormatPr defaultColWidth="9.00390625" defaultRowHeight="15.75"/>
  <cols>
    <col min="1" max="1" width="7.00390625" style="78" customWidth="1"/>
    <col min="2" max="2" width="27.875" style="6" customWidth="1"/>
    <col min="3" max="3" width="10.875" style="1" customWidth="1"/>
    <col min="4" max="4" width="11.125" style="1" customWidth="1"/>
    <col min="5" max="5" width="9.625" style="1" customWidth="1"/>
    <col min="6" max="6" width="11.125" style="1" customWidth="1"/>
    <col min="7" max="7" width="8.875" style="1" customWidth="1"/>
    <col min="8" max="8" width="11.25390625" style="1" customWidth="1"/>
    <col min="9" max="9" width="11.375" style="1" customWidth="1"/>
    <col min="10" max="10" width="10.625" style="1" customWidth="1"/>
    <col min="11" max="11" width="11.875" style="1" customWidth="1"/>
    <col min="12" max="12" width="12.875" style="1" customWidth="1"/>
    <col min="13" max="13" width="11.625" style="1" customWidth="1"/>
    <col min="14" max="14" width="12.00390625" style="1" customWidth="1"/>
    <col min="15" max="15" width="9.00390625" style="1" customWidth="1"/>
    <col min="16" max="16" width="12.875" style="1" customWidth="1"/>
    <col min="17" max="16384" width="9.00390625" style="1" customWidth="1"/>
  </cols>
  <sheetData>
    <row r="1" spans="1:16" ht="16.5">
      <c r="A1" s="90"/>
      <c r="B1" s="90"/>
      <c r="C1" s="90"/>
      <c r="D1" s="90"/>
      <c r="E1" s="90"/>
      <c r="F1" s="90"/>
      <c r="G1" s="90"/>
      <c r="H1" s="90"/>
      <c r="I1" s="90"/>
      <c r="J1" s="90"/>
      <c r="K1" s="90"/>
      <c r="L1" s="90"/>
      <c r="M1" s="90"/>
      <c r="N1" s="90"/>
      <c r="O1" s="90"/>
      <c r="P1" s="90"/>
    </row>
    <row r="2" spans="1:16" ht="15.75" customHeight="1">
      <c r="A2" s="91"/>
      <c r="B2" s="91"/>
      <c r="C2" s="91"/>
      <c r="D2" s="91"/>
      <c r="E2" s="91"/>
      <c r="F2" s="91"/>
      <c r="G2" s="91"/>
      <c r="H2" s="91"/>
      <c r="I2" s="91"/>
      <c r="J2" s="91"/>
      <c r="K2" s="91"/>
      <c r="L2" s="91"/>
      <c r="M2" s="91"/>
      <c r="N2" s="91"/>
      <c r="O2" s="91"/>
      <c r="P2" s="91"/>
    </row>
    <row r="3" spans="1:16" ht="34.5" customHeight="1">
      <c r="A3" s="91"/>
      <c r="B3" s="91"/>
      <c r="C3" s="91"/>
      <c r="D3" s="91"/>
      <c r="E3" s="91"/>
      <c r="F3" s="91"/>
      <c r="G3" s="91"/>
      <c r="H3" s="91"/>
      <c r="I3" s="91"/>
      <c r="J3" s="91"/>
      <c r="K3" s="91"/>
      <c r="L3" s="91"/>
      <c r="M3" s="91"/>
      <c r="N3" s="91"/>
      <c r="O3" s="91"/>
      <c r="P3" s="91"/>
    </row>
    <row r="4" spans="2:16" ht="29.25" customHeight="1">
      <c r="B4" s="79"/>
      <c r="C4" s="93"/>
      <c r="D4" s="93"/>
      <c r="E4" s="93"/>
      <c r="F4" s="93"/>
      <c r="G4" s="76"/>
      <c r="H4" s="76"/>
      <c r="P4" s="36" t="s">
        <v>83</v>
      </c>
    </row>
    <row r="5" spans="1:16" ht="34.5" customHeight="1">
      <c r="A5" s="94" t="s">
        <v>0</v>
      </c>
      <c r="B5" s="95" t="s">
        <v>38</v>
      </c>
      <c r="C5" s="97" t="s">
        <v>86</v>
      </c>
      <c r="D5" s="98"/>
      <c r="E5" s="98"/>
      <c r="F5" s="98"/>
      <c r="G5" s="99"/>
      <c r="H5" s="97" t="s">
        <v>44</v>
      </c>
      <c r="I5" s="98"/>
      <c r="J5" s="98"/>
      <c r="K5" s="98"/>
      <c r="L5" s="98"/>
      <c r="M5" s="98"/>
      <c r="N5" s="98"/>
      <c r="O5" s="99"/>
      <c r="P5" s="100" t="s">
        <v>77</v>
      </c>
    </row>
    <row r="6" spans="1:16" ht="34.5" customHeight="1">
      <c r="A6" s="94"/>
      <c r="B6" s="95"/>
      <c r="C6" s="97" t="s">
        <v>63</v>
      </c>
      <c r="D6" s="98"/>
      <c r="E6" s="98"/>
      <c r="F6" s="98"/>
      <c r="G6" s="99"/>
      <c r="H6" s="100" t="s">
        <v>37</v>
      </c>
      <c r="I6" s="96" t="s">
        <v>102</v>
      </c>
      <c r="J6" s="96"/>
      <c r="K6" s="96"/>
      <c r="L6" s="96"/>
      <c r="M6" s="96"/>
      <c r="N6" s="96"/>
      <c r="O6" s="96"/>
      <c r="P6" s="102"/>
    </row>
    <row r="7" spans="1:16" ht="219.75" customHeight="1">
      <c r="A7" s="94"/>
      <c r="B7" s="95"/>
      <c r="C7" s="77" t="s">
        <v>46</v>
      </c>
      <c r="D7" s="77" t="s">
        <v>108</v>
      </c>
      <c r="E7" s="77" t="s">
        <v>48</v>
      </c>
      <c r="F7" s="77" t="s">
        <v>109</v>
      </c>
      <c r="G7" s="77" t="s">
        <v>49</v>
      </c>
      <c r="H7" s="101"/>
      <c r="I7" s="77" t="s">
        <v>84</v>
      </c>
      <c r="J7" s="77" t="s">
        <v>51</v>
      </c>
      <c r="K7" s="77" t="s">
        <v>105</v>
      </c>
      <c r="L7" s="77" t="s">
        <v>106</v>
      </c>
      <c r="M7" s="77" t="s">
        <v>87</v>
      </c>
      <c r="N7" s="77" t="s">
        <v>88</v>
      </c>
      <c r="O7" s="77" t="s">
        <v>75</v>
      </c>
      <c r="P7" s="101"/>
    </row>
    <row r="8" spans="1:16" ht="36.75" customHeight="1">
      <c r="A8" s="20" t="s">
        <v>1</v>
      </c>
      <c r="B8" s="4" t="s">
        <v>4</v>
      </c>
      <c r="C8" s="20"/>
      <c r="D8" s="20"/>
      <c r="E8" s="20"/>
      <c r="F8" s="23"/>
      <c r="G8" s="12"/>
      <c r="H8" s="12">
        <f>SUM(H9:H9)</f>
        <v>5000</v>
      </c>
      <c r="I8" s="31"/>
      <c r="J8" s="31"/>
      <c r="K8" s="28"/>
      <c r="L8" s="28"/>
      <c r="M8" s="28"/>
      <c r="N8" s="28"/>
      <c r="O8" s="23"/>
      <c r="P8" s="23"/>
    </row>
    <row r="9" spans="1:16" s="15" customFormat="1" ht="33">
      <c r="A9" s="18">
        <v>3</v>
      </c>
      <c r="B9" s="3" t="s">
        <v>141</v>
      </c>
      <c r="C9" s="22"/>
      <c r="D9" s="22">
        <v>1000</v>
      </c>
      <c r="E9" s="22">
        <v>2000</v>
      </c>
      <c r="F9" s="22">
        <v>1000</v>
      </c>
      <c r="G9" s="22">
        <v>1000</v>
      </c>
      <c r="H9" s="14">
        <f>SUM(C9:G9)</f>
        <v>5000</v>
      </c>
      <c r="I9" s="32">
        <v>0</v>
      </c>
      <c r="J9" s="32">
        <v>0</v>
      </c>
      <c r="K9" s="32">
        <v>0</v>
      </c>
      <c r="L9" s="32">
        <v>0</v>
      </c>
      <c r="M9" s="32">
        <v>0</v>
      </c>
      <c r="N9" s="32">
        <v>5000</v>
      </c>
      <c r="O9" s="32">
        <v>0</v>
      </c>
      <c r="P9" s="25"/>
    </row>
    <row r="10" spans="1:16" ht="42.75" customHeight="1">
      <c r="A10" s="20" t="s">
        <v>2</v>
      </c>
      <c r="B10" s="2" t="s">
        <v>6</v>
      </c>
      <c r="C10" s="27"/>
      <c r="D10" s="27"/>
      <c r="E10" s="27"/>
      <c r="F10" s="23"/>
      <c r="G10" s="12"/>
      <c r="H10" s="12">
        <f>SUM(H11:H11)</f>
        <v>3600</v>
      </c>
      <c r="I10" s="31"/>
      <c r="J10" s="31"/>
      <c r="K10" s="28"/>
      <c r="L10" s="28"/>
      <c r="M10" s="28"/>
      <c r="N10" s="28"/>
      <c r="O10" s="23"/>
      <c r="P10" s="23"/>
    </row>
    <row r="11" spans="1:16" ht="55.5" customHeight="1">
      <c r="A11" s="18">
        <v>2</v>
      </c>
      <c r="B11" s="3" t="s">
        <v>141</v>
      </c>
      <c r="C11" s="27">
        <v>800</v>
      </c>
      <c r="D11" s="27">
        <v>700</v>
      </c>
      <c r="E11" s="27">
        <v>700</v>
      </c>
      <c r="F11" s="28">
        <v>700</v>
      </c>
      <c r="G11" s="27">
        <v>700</v>
      </c>
      <c r="H11" s="27">
        <f>SUM(I11:O11)</f>
        <v>3600</v>
      </c>
      <c r="I11" s="31">
        <v>0</v>
      </c>
      <c r="J11" s="32">
        <v>0</v>
      </c>
      <c r="K11" s="32">
        <v>0</v>
      </c>
      <c r="L11" s="32">
        <v>0</v>
      </c>
      <c r="M11" s="32">
        <v>0</v>
      </c>
      <c r="N11" s="31">
        <v>3600</v>
      </c>
      <c r="O11" s="32">
        <v>0</v>
      </c>
      <c r="P11" s="23"/>
    </row>
    <row r="12" spans="1:16" ht="33">
      <c r="A12" s="20" t="s">
        <v>3</v>
      </c>
      <c r="B12" s="2" t="s">
        <v>5</v>
      </c>
      <c r="C12" s="27"/>
      <c r="D12" s="27"/>
      <c r="E12" s="27"/>
      <c r="F12" s="23"/>
      <c r="G12" s="12"/>
      <c r="H12" s="12">
        <f>SUM(H13:H13)</f>
        <v>2800</v>
      </c>
      <c r="I12" s="31"/>
      <c r="J12" s="31"/>
      <c r="K12" s="28"/>
      <c r="L12" s="28"/>
      <c r="M12" s="28"/>
      <c r="N12" s="28"/>
      <c r="O12" s="23"/>
      <c r="P12" s="23"/>
    </row>
    <row r="13" spans="1:16" ht="33">
      <c r="A13" s="18">
        <v>2</v>
      </c>
      <c r="B13" s="3" t="s">
        <v>141</v>
      </c>
      <c r="C13" s="29">
        <v>800</v>
      </c>
      <c r="D13" s="29">
        <v>500</v>
      </c>
      <c r="E13" s="29">
        <v>500</v>
      </c>
      <c r="F13" s="28">
        <v>500</v>
      </c>
      <c r="G13" s="27">
        <v>500</v>
      </c>
      <c r="H13" s="27">
        <f>SUM(I13:O13)</f>
        <v>2800</v>
      </c>
      <c r="I13" s="32">
        <v>0</v>
      </c>
      <c r="J13" s="32">
        <v>0</v>
      </c>
      <c r="K13" s="32">
        <v>0</v>
      </c>
      <c r="L13" s="32">
        <v>0</v>
      </c>
      <c r="M13" s="32">
        <v>0</v>
      </c>
      <c r="N13" s="31">
        <v>2800</v>
      </c>
      <c r="O13" s="32">
        <v>0</v>
      </c>
      <c r="P13" s="23"/>
    </row>
    <row r="14" spans="1:16" ht="36.75" customHeight="1">
      <c r="A14" s="20" t="s">
        <v>7</v>
      </c>
      <c r="B14" s="2" t="s">
        <v>8</v>
      </c>
      <c r="C14" s="27"/>
      <c r="D14" s="27"/>
      <c r="E14" s="27"/>
      <c r="F14" s="23"/>
      <c r="G14" s="12"/>
      <c r="H14" s="12">
        <f>SUM(H15:H15)</f>
        <v>2000</v>
      </c>
      <c r="I14" s="31"/>
      <c r="J14" s="31"/>
      <c r="K14" s="28"/>
      <c r="L14" s="28"/>
      <c r="M14" s="28"/>
      <c r="N14" s="28"/>
      <c r="O14" s="23"/>
      <c r="P14" s="23"/>
    </row>
    <row r="15" spans="1:16" ht="51" customHeight="1">
      <c r="A15" s="18">
        <v>2</v>
      </c>
      <c r="B15" s="10" t="s">
        <v>141</v>
      </c>
      <c r="C15" s="27">
        <v>400</v>
      </c>
      <c r="D15" s="27">
        <v>400</v>
      </c>
      <c r="E15" s="27">
        <v>400</v>
      </c>
      <c r="F15" s="27">
        <v>400</v>
      </c>
      <c r="G15" s="27">
        <v>400</v>
      </c>
      <c r="H15" s="27">
        <f>SUM(I15:O15)</f>
        <v>2000</v>
      </c>
      <c r="I15" s="31">
        <v>0</v>
      </c>
      <c r="J15" s="32">
        <v>0</v>
      </c>
      <c r="K15" s="32">
        <v>0</v>
      </c>
      <c r="L15" s="32">
        <v>0</v>
      </c>
      <c r="M15" s="32">
        <v>0</v>
      </c>
      <c r="N15" s="31">
        <v>2000</v>
      </c>
      <c r="O15" s="32">
        <v>0</v>
      </c>
      <c r="P15" s="23"/>
    </row>
    <row r="16" spans="1:16" ht="36.75" customHeight="1">
      <c r="A16" s="20" t="s">
        <v>9</v>
      </c>
      <c r="B16" s="2" t="s">
        <v>10</v>
      </c>
      <c r="C16" s="27"/>
      <c r="D16" s="27"/>
      <c r="E16" s="27"/>
      <c r="F16" s="23"/>
      <c r="G16" s="12"/>
      <c r="H16" s="12">
        <f>SUM(H17:H17)</f>
        <v>1600</v>
      </c>
      <c r="I16" s="31"/>
      <c r="J16" s="31"/>
      <c r="K16" s="28"/>
      <c r="L16" s="28"/>
      <c r="M16" s="28"/>
      <c r="N16" s="28"/>
      <c r="O16" s="23"/>
      <c r="P16" s="23"/>
    </row>
    <row r="17" spans="1:16" s="15" customFormat="1" ht="33">
      <c r="A17" s="18">
        <v>2</v>
      </c>
      <c r="B17" s="10" t="s">
        <v>141</v>
      </c>
      <c r="C17" s="14"/>
      <c r="D17" s="14">
        <v>500</v>
      </c>
      <c r="E17" s="14">
        <v>300</v>
      </c>
      <c r="F17" s="14">
        <v>300</v>
      </c>
      <c r="G17" s="14">
        <v>500</v>
      </c>
      <c r="H17" s="14">
        <f>SUM(I17:O17)</f>
        <v>1600</v>
      </c>
      <c r="I17" s="31">
        <v>0</v>
      </c>
      <c r="J17" s="32">
        <v>0</v>
      </c>
      <c r="K17" s="32">
        <v>0</v>
      </c>
      <c r="L17" s="32">
        <v>0</v>
      </c>
      <c r="M17" s="32">
        <v>0</v>
      </c>
      <c r="N17" s="32">
        <v>1600</v>
      </c>
      <c r="O17" s="32">
        <v>0</v>
      </c>
      <c r="P17" s="25"/>
    </row>
    <row r="18" spans="1:16" s="15" customFormat="1" ht="60" customHeight="1">
      <c r="A18" s="20" t="s">
        <v>11</v>
      </c>
      <c r="B18" s="24" t="s">
        <v>69</v>
      </c>
      <c r="C18" s="14"/>
      <c r="D18" s="14"/>
      <c r="E18" s="14"/>
      <c r="F18" s="14"/>
      <c r="G18" s="14"/>
      <c r="H18" s="34">
        <f>H19</f>
        <v>800</v>
      </c>
      <c r="I18" s="31"/>
      <c r="J18" s="32"/>
      <c r="K18" s="7"/>
      <c r="L18" s="7"/>
      <c r="M18" s="7"/>
      <c r="N18" s="32"/>
      <c r="O18" s="25"/>
      <c r="P18" s="25"/>
    </row>
    <row r="19" spans="1:16" s="15" customFormat="1" ht="72.75" customHeight="1">
      <c r="A19" s="18">
        <v>1</v>
      </c>
      <c r="B19" s="10" t="s">
        <v>70</v>
      </c>
      <c r="C19" s="14"/>
      <c r="D19" s="14">
        <v>200</v>
      </c>
      <c r="E19" s="14">
        <v>200</v>
      </c>
      <c r="F19" s="14">
        <v>200</v>
      </c>
      <c r="G19" s="14">
        <v>200</v>
      </c>
      <c r="H19" s="14">
        <f>SUM(I19:O19)</f>
        <v>800</v>
      </c>
      <c r="I19" s="27"/>
      <c r="J19" s="32">
        <v>0</v>
      </c>
      <c r="K19" s="32">
        <v>0</v>
      </c>
      <c r="L19" s="32">
        <v>0</v>
      </c>
      <c r="M19" s="32">
        <v>0</v>
      </c>
      <c r="N19" s="32">
        <f>800</f>
        <v>800</v>
      </c>
      <c r="O19" s="32">
        <v>0</v>
      </c>
      <c r="P19" s="25"/>
    </row>
    <row r="20" spans="1:16" s="15" customFormat="1" ht="36.75" customHeight="1">
      <c r="A20" s="20" t="s">
        <v>14</v>
      </c>
      <c r="B20" s="24" t="s">
        <v>43</v>
      </c>
      <c r="C20" s="25"/>
      <c r="D20" s="25"/>
      <c r="E20" s="25"/>
      <c r="F20" s="25"/>
      <c r="G20" s="26"/>
      <c r="H20" s="26">
        <f>H21</f>
        <v>1300</v>
      </c>
      <c r="I20" s="31"/>
      <c r="J20" s="32"/>
      <c r="K20" s="7"/>
      <c r="L20" s="7"/>
      <c r="M20" s="7"/>
      <c r="N20" s="7"/>
      <c r="O20" s="25"/>
      <c r="P20" s="25"/>
    </row>
    <row r="21" spans="1:16" s="15" customFormat="1" ht="55.5" customHeight="1">
      <c r="A21" s="18">
        <v>1</v>
      </c>
      <c r="B21" s="5" t="s">
        <v>141</v>
      </c>
      <c r="C21" s="14">
        <v>500</v>
      </c>
      <c r="D21" s="14">
        <v>200</v>
      </c>
      <c r="E21" s="14">
        <v>200</v>
      </c>
      <c r="F21" s="14">
        <v>200</v>
      </c>
      <c r="G21" s="14">
        <v>200</v>
      </c>
      <c r="H21" s="14">
        <f>SUM(I21:O21)</f>
        <v>1300</v>
      </c>
      <c r="I21" s="31">
        <v>0</v>
      </c>
      <c r="J21" s="32">
        <v>0</v>
      </c>
      <c r="K21" s="32">
        <v>0</v>
      </c>
      <c r="L21" s="32">
        <v>0</v>
      </c>
      <c r="M21" s="32">
        <v>0</v>
      </c>
      <c r="N21" s="32">
        <v>1300</v>
      </c>
      <c r="O21" s="32">
        <v>0</v>
      </c>
      <c r="P21" s="25"/>
    </row>
    <row r="22" spans="1:16" ht="36.75" customHeight="1">
      <c r="A22" s="20" t="s">
        <v>15</v>
      </c>
      <c r="B22" s="2" t="s">
        <v>28</v>
      </c>
      <c r="C22" s="27"/>
      <c r="D22" s="27"/>
      <c r="E22" s="27"/>
      <c r="F22" s="23"/>
      <c r="G22" s="12"/>
      <c r="H22" s="12">
        <f>SUM(H23)</f>
        <v>1100</v>
      </c>
      <c r="I22" s="31"/>
      <c r="J22" s="31"/>
      <c r="K22" s="28"/>
      <c r="L22" s="28"/>
      <c r="M22" s="28"/>
      <c r="N22" s="28"/>
      <c r="O22" s="23"/>
      <c r="P22" s="23"/>
    </row>
    <row r="23" spans="1:16" ht="33">
      <c r="A23" s="18">
        <v>1</v>
      </c>
      <c r="B23" s="10" t="s">
        <v>141</v>
      </c>
      <c r="C23" s="27">
        <v>300</v>
      </c>
      <c r="D23" s="27">
        <v>200</v>
      </c>
      <c r="E23" s="27">
        <v>200</v>
      </c>
      <c r="F23" s="27">
        <v>200</v>
      </c>
      <c r="G23" s="27">
        <v>200</v>
      </c>
      <c r="H23" s="14">
        <f>SUM(I23:O23)</f>
        <v>1100</v>
      </c>
      <c r="I23" s="31">
        <v>0</v>
      </c>
      <c r="J23" s="32">
        <v>0</v>
      </c>
      <c r="K23" s="32">
        <v>0</v>
      </c>
      <c r="L23" s="32">
        <v>0</v>
      </c>
      <c r="M23" s="32">
        <v>0</v>
      </c>
      <c r="N23" s="32">
        <v>1100</v>
      </c>
      <c r="O23" s="32">
        <v>0</v>
      </c>
      <c r="P23" s="23"/>
    </row>
    <row r="24" spans="1:16" ht="33">
      <c r="A24" s="20" t="s">
        <v>17</v>
      </c>
      <c r="B24" s="2" t="s">
        <v>58</v>
      </c>
      <c r="C24" s="23"/>
      <c r="D24" s="23"/>
      <c r="E24" s="23"/>
      <c r="F24" s="23"/>
      <c r="G24" s="23"/>
      <c r="H24" s="11">
        <f>H25</f>
        <v>1300</v>
      </c>
      <c r="I24" s="31"/>
      <c r="J24" s="31"/>
      <c r="K24" s="28"/>
      <c r="L24" s="28"/>
      <c r="M24" s="28"/>
      <c r="N24" s="23"/>
      <c r="O24" s="23"/>
      <c r="P24" s="23"/>
    </row>
    <row r="25" spans="1:16" ht="54" customHeight="1">
      <c r="A25" s="18">
        <v>1</v>
      </c>
      <c r="B25" s="10" t="s">
        <v>141</v>
      </c>
      <c r="C25" s="27">
        <v>500</v>
      </c>
      <c r="D25" s="27">
        <v>200</v>
      </c>
      <c r="E25" s="27">
        <v>200</v>
      </c>
      <c r="F25" s="27">
        <v>200</v>
      </c>
      <c r="G25" s="27">
        <v>200</v>
      </c>
      <c r="H25" s="27">
        <f>SUM(I25:O25)</f>
        <v>1300</v>
      </c>
      <c r="I25" s="31">
        <v>0</v>
      </c>
      <c r="J25" s="32">
        <v>0</v>
      </c>
      <c r="K25" s="32">
        <v>0</v>
      </c>
      <c r="L25" s="32">
        <v>0</v>
      </c>
      <c r="M25" s="32">
        <v>0</v>
      </c>
      <c r="N25" s="31">
        <v>1300</v>
      </c>
      <c r="O25" s="32">
        <v>0</v>
      </c>
      <c r="P25" s="23"/>
    </row>
    <row r="26" spans="1:16" ht="41.25" customHeight="1">
      <c r="A26" s="20" t="s">
        <v>19</v>
      </c>
      <c r="B26" s="2" t="s">
        <v>30</v>
      </c>
      <c r="C26" s="27"/>
      <c r="D26" s="27"/>
      <c r="E26" s="27"/>
      <c r="F26" s="23"/>
      <c r="G26" s="11"/>
      <c r="H26" s="11">
        <f>H27</f>
        <v>1000</v>
      </c>
      <c r="I26" s="31"/>
      <c r="J26" s="31"/>
      <c r="K26" s="28"/>
      <c r="L26" s="28"/>
      <c r="M26" s="28"/>
      <c r="N26" s="28"/>
      <c r="O26" s="23"/>
      <c r="P26" s="23"/>
    </row>
    <row r="27" spans="1:16" ht="33">
      <c r="A27" s="18">
        <v>1</v>
      </c>
      <c r="B27" s="10" t="s">
        <v>141</v>
      </c>
      <c r="C27" s="27"/>
      <c r="D27" s="27">
        <v>300</v>
      </c>
      <c r="E27" s="27">
        <v>200</v>
      </c>
      <c r="F27" s="27">
        <v>200</v>
      </c>
      <c r="G27" s="27">
        <v>300</v>
      </c>
      <c r="H27" s="27">
        <f>SUM(I27:O27)</f>
        <v>1000</v>
      </c>
      <c r="I27" s="31">
        <v>0</v>
      </c>
      <c r="J27" s="32">
        <v>0</v>
      </c>
      <c r="K27" s="32">
        <v>0</v>
      </c>
      <c r="L27" s="32">
        <v>0</v>
      </c>
      <c r="M27" s="32">
        <v>0</v>
      </c>
      <c r="N27" s="31">
        <v>1000</v>
      </c>
      <c r="O27" s="32">
        <v>0</v>
      </c>
      <c r="P27" s="23"/>
    </row>
    <row r="28" spans="1:16" ht="36.75" customHeight="1">
      <c r="A28" s="20" t="s">
        <v>21</v>
      </c>
      <c r="B28" s="2" t="s">
        <v>31</v>
      </c>
      <c r="C28" s="19"/>
      <c r="D28" s="19"/>
      <c r="E28" s="19"/>
      <c r="F28" s="23"/>
      <c r="G28" s="12"/>
      <c r="H28" s="12">
        <f>SUM(H29:H29)</f>
        <v>2750</v>
      </c>
      <c r="I28" s="31"/>
      <c r="J28" s="31"/>
      <c r="K28" s="28"/>
      <c r="L28" s="28"/>
      <c r="M28" s="28"/>
      <c r="N28" s="28"/>
      <c r="O28" s="23"/>
      <c r="P28" s="23"/>
    </row>
    <row r="29" spans="1:16" ht="36.75" customHeight="1">
      <c r="A29" s="18">
        <v>2</v>
      </c>
      <c r="B29" s="5" t="s">
        <v>29</v>
      </c>
      <c r="C29" s="27">
        <v>750</v>
      </c>
      <c r="D29" s="27">
        <v>500</v>
      </c>
      <c r="E29" s="27">
        <v>500</v>
      </c>
      <c r="F29" s="27">
        <v>500</v>
      </c>
      <c r="G29" s="27">
        <v>500</v>
      </c>
      <c r="H29" s="27">
        <f>SUM(I29:O29)</f>
        <v>2750</v>
      </c>
      <c r="I29" s="31">
        <v>0</v>
      </c>
      <c r="J29" s="32">
        <v>0</v>
      </c>
      <c r="K29" s="32">
        <v>0</v>
      </c>
      <c r="L29" s="32">
        <v>0</v>
      </c>
      <c r="M29" s="32">
        <v>0</v>
      </c>
      <c r="N29" s="31">
        <v>2750</v>
      </c>
      <c r="O29" s="32">
        <v>0</v>
      </c>
      <c r="P29" s="23"/>
    </row>
    <row r="30" spans="1:16" ht="45" customHeight="1">
      <c r="A30" s="20" t="s">
        <v>23</v>
      </c>
      <c r="B30" s="2" t="s">
        <v>57</v>
      </c>
      <c r="C30" s="27"/>
      <c r="D30" s="27"/>
      <c r="E30" s="27"/>
      <c r="F30" s="23"/>
      <c r="G30" s="12"/>
      <c r="H30" s="12">
        <f>SUM(H31:H31)</f>
        <v>1100</v>
      </c>
      <c r="I30" s="31"/>
      <c r="J30" s="31"/>
      <c r="K30" s="28"/>
      <c r="L30" s="28"/>
      <c r="M30" s="28"/>
      <c r="N30" s="13"/>
      <c r="O30" s="23"/>
      <c r="P30" s="23"/>
    </row>
    <row r="31" spans="1:16" ht="57" customHeight="1">
      <c r="A31" s="18">
        <v>1</v>
      </c>
      <c r="B31" s="10" t="s">
        <v>141</v>
      </c>
      <c r="C31" s="27">
        <v>300</v>
      </c>
      <c r="D31" s="27">
        <v>200</v>
      </c>
      <c r="E31" s="27">
        <v>200</v>
      </c>
      <c r="F31" s="27">
        <v>200</v>
      </c>
      <c r="G31" s="27">
        <v>200</v>
      </c>
      <c r="H31" s="27">
        <f>SUM(I31:O31)</f>
        <v>1100</v>
      </c>
      <c r="I31" s="31">
        <v>0</v>
      </c>
      <c r="J31" s="32">
        <v>0</v>
      </c>
      <c r="K31" s="32">
        <v>0</v>
      </c>
      <c r="L31" s="32">
        <v>0</v>
      </c>
      <c r="M31" s="32">
        <v>0</v>
      </c>
      <c r="N31" s="31">
        <v>1100</v>
      </c>
      <c r="O31" s="32">
        <v>0</v>
      </c>
      <c r="P31" s="23"/>
    </row>
    <row r="32" spans="1:16" ht="36.75" customHeight="1">
      <c r="A32" s="20" t="s">
        <v>25</v>
      </c>
      <c r="B32" s="2" t="s">
        <v>12</v>
      </c>
      <c r="C32" s="27"/>
      <c r="D32" s="27"/>
      <c r="E32" s="27"/>
      <c r="F32" s="23"/>
      <c r="G32" s="12"/>
      <c r="H32" s="12">
        <f>SUM(H33:H33)</f>
        <v>2850</v>
      </c>
      <c r="I32" s="31"/>
      <c r="J32" s="31"/>
      <c r="K32" s="28"/>
      <c r="L32" s="28"/>
      <c r="M32" s="28"/>
      <c r="N32" s="28"/>
      <c r="O32" s="23"/>
      <c r="P32" s="23"/>
    </row>
    <row r="33" spans="1:16" s="15" customFormat="1" ht="33">
      <c r="A33" s="18">
        <v>3</v>
      </c>
      <c r="B33" s="10" t="s">
        <v>141</v>
      </c>
      <c r="C33" s="14">
        <v>850</v>
      </c>
      <c r="D33" s="14">
        <v>500</v>
      </c>
      <c r="E33" s="14">
        <v>500</v>
      </c>
      <c r="F33" s="14">
        <v>500</v>
      </c>
      <c r="G33" s="14">
        <v>500</v>
      </c>
      <c r="H33" s="14">
        <f>SUM(C33:G33)</f>
        <v>2850</v>
      </c>
      <c r="I33" s="31">
        <v>0</v>
      </c>
      <c r="J33" s="32">
        <v>0</v>
      </c>
      <c r="K33" s="32">
        <v>0</v>
      </c>
      <c r="L33" s="32">
        <v>0</v>
      </c>
      <c r="M33" s="32">
        <v>0</v>
      </c>
      <c r="N33" s="32">
        <f>H33</f>
        <v>2850</v>
      </c>
      <c r="O33" s="32">
        <v>0</v>
      </c>
      <c r="P33" s="21"/>
    </row>
    <row r="34" spans="1:16" ht="52.5" customHeight="1">
      <c r="A34" s="20" t="s">
        <v>27</v>
      </c>
      <c r="B34" s="2" t="s">
        <v>13</v>
      </c>
      <c r="C34" s="12"/>
      <c r="D34" s="12"/>
      <c r="E34" s="12"/>
      <c r="F34" s="23"/>
      <c r="G34" s="12"/>
      <c r="H34" s="12">
        <f>SUM(H35:H35)</f>
        <v>2100</v>
      </c>
      <c r="I34" s="31"/>
      <c r="J34" s="31"/>
      <c r="K34" s="28"/>
      <c r="L34" s="28"/>
      <c r="M34" s="28"/>
      <c r="N34" s="28"/>
      <c r="O34" s="23"/>
      <c r="P34" s="23"/>
    </row>
    <row r="35" spans="1:16" ht="33">
      <c r="A35" s="8">
        <v>3</v>
      </c>
      <c r="B35" s="16" t="s">
        <v>62</v>
      </c>
      <c r="C35" s="27">
        <v>500</v>
      </c>
      <c r="D35" s="27">
        <v>400</v>
      </c>
      <c r="E35" s="27">
        <v>400</v>
      </c>
      <c r="F35" s="27">
        <v>400</v>
      </c>
      <c r="G35" s="27">
        <v>400</v>
      </c>
      <c r="H35" s="27">
        <f>SUM(C35:G35)</f>
        <v>2100</v>
      </c>
      <c r="I35" s="31">
        <v>0</v>
      </c>
      <c r="J35" s="32">
        <v>0</v>
      </c>
      <c r="K35" s="32">
        <v>0</v>
      </c>
      <c r="L35" s="32">
        <v>0</v>
      </c>
      <c r="M35" s="32">
        <v>0</v>
      </c>
      <c r="N35" s="31">
        <f>H35</f>
        <v>2100</v>
      </c>
      <c r="O35" s="32">
        <v>0</v>
      </c>
      <c r="P35" s="21"/>
    </row>
    <row r="36" spans="1:16" ht="36.75" customHeight="1">
      <c r="A36" s="20" t="s">
        <v>33</v>
      </c>
      <c r="B36" s="2" t="s">
        <v>16</v>
      </c>
      <c r="C36" s="27"/>
      <c r="D36" s="27"/>
      <c r="E36" s="27"/>
      <c r="F36" s="23"/>
      <c r="G36" s="12"/>
      <c r="H36" s="12">
        <f>SUM(H37:H37)</f>
        <v>2200</v>
      </c>
      <c r="I36" s="31"/>
      <c r="J36" s="31"/>
      <c r="K36" s="28"/>
      <c r="L36" s="28"/>
      <c r="M36" s="28"/>
      <c r="N36" s="28"/>
      <c r="O36" s="23"/>
      <c r="P36" s="23"/>
    </row>
    <row r="37" spans="1:17" ht="60.75" customHeight="1">
      <c r="A37" s="18">
        <v>3</v>
      </c>
      <c r="B37" s="10" t="s">
        <v>141</v>
      </c>
      <c r="C37" s="27">
        <v>800</v>
      </c>
      <c r="D37" s="27">
        <v>300</v>
      </c>
      <c r="E37" s="27">
        <v>300</v>
      </c>
      <c r="F37" s="27">
        <v>300</v>
      </c>
      <c r="G37" s="27">
        <v>500</v>
      </c>
      <c r="H37" s="27">
        <f>SUM(C37:G37)</f>
        <v>2200</v>
      </c>
      <c r="I37" s="31">
        <v>0</v>
      </c>
      <c r="J37" s="32">
        <v>0</v>
      </c>
      <c r="K37" s="32">
        <v>0</v>
      </c>
      <c r="L37" s="32">
        <v>0</v>
      </c>
      <c r="M37" s="32">
        <v>0</v>
      </c>
      <c r="N37" s="31">
        <f>H37</f>
        <v>2200</v>
      </c>
      <c r="O37" s="32">
        <v>0</v>
      </c>
      <c r="P37" s="21" t="s">
        <v>90</v>
      </c>
      <c r="Q37" s="45"/>
    </row>
    <row r="38" spans="1:16" ht="36.75" customHeight="1">
      <c r="A38" s="24" t="s">
        <v>34</v>
      </c>
      <c r="B38" s="2" t="s">
        <v>18</v>
      </c>
      <c r="C38" s="12"/>
      <c r="D38" s="12"/>
      <c r="E38" s="12"/>
      <c r="F38" s="23"/>
      <c r="G38" s="12"/>
      <c r="H38" s="12">
        <f>SUM(H39:H39)</f>
        <v>2600</v>
      </c>
      <c r="I38" s="31"/>
      <c r="J38" s="31"/>
      <c r="K38" s="28"/>
      <c r="L38" s="28"/>
      <c r="M38" s="28"/>
      <c r="N38" s="28"/>
      <c r="O38" s="23"/>
      <c r="P38" s="23"/>
    </row>
    <row r="39" spans="1:16" ht="33">
      <c r="A39" s="18">
        <v>3</v>
      </c>
      <c r="B39" s="10" t="s">
        <v>141</v>
      </c>
      <c r="C39" s="27">
        <v>600</v>
      </c>
      <c r="D39" s="27">
        <v>500</v>
      </c>
      <c r="E39" s="27">
        <v>500</v>
      </c>
      <c r="F39" s="27">
        <v>500</v>
      </c>
      <c r="G39" s="27">
        <v>500</v>
      </c>
      <c r="H39" s="27">
        <f>SUM(I39:O39)</f>
        <v>2600</v>
      </c>
      <c r="I39" s="31">
        <v>0</v>
      </c>
      <c r="J39" s="32">
        <v>0</v>
      </c>
      <c r="K39" s="32">
        <v>0</v>
      </c>
      <c r="L39" s="32">
        <v>0</v>
      </c>
      <c r="M39" s="32">
        <v>0</v>
      </c>
      <c r="N39" s="31">
        <v>2600</v>
      </c>
      <c r="O39" s="32">
        <v>0</v>
      </c>
      <c r="P39" s="23"/>
    </row>
    <row r="40" spans="1:16" ht="36.75" customHeight="1">
      <c r="A40" s="20" t="s">
        <v>35</v>
      </c>
      <c r="B40" s="2" t="s">
        <v>20</v>
      </c>
      <c r="C40" s="27"/>
      <c r="D40" s="27"/>
      <c r="E40" s="27"/>
      <c r="F40" s="23"/>
      <c r="G40" s="12"/>
      <c r="H40" s="12">
        <f>SUM(H41:H41)</f>
        <v>2000</v>
      </c>
      <c r="I40" s="31"/>
      <c r="J40" s="31"/>
      <c r="K40" s="28"/>
      <c r="L40" s="28"/>
      <c r="M40" s="28"/>
      <c r="N40" s="28"/>
      <c r="O40" s="23"/>
      <c r="P40" s="23"/>
    </row>
    <row r="41" spans="1:16" ht="72.75" customHeight="1">
      <c r="A41" s="18">
        <v>3</v>
      </c>
      <c r="B41" s="10" t="s">
        <v>141</v>
      </c>
      <c r="C41" s="27">
        <v>800</v>
      </c>
      <c r="D41" s="27">
        <v>300</v>
      </c>
      <c r="E41" s="27">
        <v>300</v>
      </c>
      <c r="F41" s="27">
        <v>300</v>
      </c>
      <c r="G41" s="27">
        <v>300</v>
      </c>
      <c r="H41" s="27">
        <f>SUM(I41:O41)</f>
        <v>2000</v>
      </c>
      <c r="I41" s="31">
        <v>0</v>
      </c>
      <c r="J41" s="32">
        <v>0</v>
      </c>
      <c r="K41" s="32">
        <v>0</v>
      </c>
      <c r="L41" s="32">
        <v>0</v>
      </c>
      <c r="M41" s="32">
        <v>0</v>
      </c>
      <c r="N41" s="31">
        <v>2000</v>
      </c>
      <c r="O41" s="32">
        <v>0</v>
      </c>
      <c r="P41" s="23"/>
    </row>
    <row r="42" spans="1:16" ht="36.75" customHeight="1">
      <c r="A42" s="20" t="s">
        <v>36</v>
      </c>
      <c r="B42" s="2" t="s">
        <v>22</v>
      </c>
      <c r="C42" s="27"/>
      <c r="D42" s="27"/>
      <c r="E42" s="27"/>
      <c r="F42" s="23"/>
      <c r="G42" s="12"/>
      <c r="H42" s="12">
        <f>SUM(H43:H43)</f>
        <v>2510</v>
      </c>
      <c r="I42" s="31"/>
      <c r="J42" s="31"/>
      <c r="K42" s="28"/>
      <c r="L42" s="28"/>
      <c r="M42" s="28"/>
      <c r="N42" s="28"/>
      <c r="O42" s="23"/>
      <c r="P42" s="23"/>
    </row>
    <row r="43" spans="1:16" ht="51.75" customHeight="1">
      <c r="A43" s="18">
        <v>3</v>
      </c>
      <c r="B43" s="10" t="s">
        <v>141</v>
      </c>
      <c r="C43" s="28">
        <v>510</v>
      </c>
      <c r="D43" s="28">
        <v>500</v>
      </c>
      <c r="E43" s="28">
        <v>500</v>
      </c>
      <c r="F43" s="28">
        <v>500</v>
      </c>
      <c r="G43" s="28">
        <v>500</v>
      </c>
      <c r="H43" s="27">
        <f>SUM(I43:O43)</f>
        <v>2510</v>
      </c>
      <c r="I43" s="31">
        <v>0</v>
      </c>
      <c r="J43" s="32">
        <v>0</v>
      </c>
      <c r="K43" s="32">
        <v>0</v>
      </c>
      <c r="L43" s="32">
        <v>0</v>
      </c>
      <c r="M43" s="32">
        <v>0</v>
      </c>
      <c r="N43" s="31">
        <v>2510</v>
      </c>
      <c r="O43" s="32">
        <v>0</v>
      </c>
      <c r="P43" s="23"/>
    </row>
    <row r="44" spans="1:16" ht="36.75" customHeight="1">
      <c r="A44" s="20" t="s">
        <v>40</v>
      </c>
      <c r="B44" s="2" t="s">
        <v>24</v>
      </c>
      <c r="C44" s="27"/>
      <c r="D44" s="27"/>
      <c r="E44" s="27"/>
      <c r="F44" s="23"/>
      <c r="G44" s="12"/>
      <c r="H44" s="12">
        <f>SUM(H45:H45)</f>
        <v>2100</v>
      </c>
      <c r="I44" s="31"/>
      <c r="J44" s="31"/>
      <c r="K44" s="28"/>
      <c r="L44" s="28"/>
      <c r="M44" s="28"/>
      <c r="N44" s="28"/>
      <c r="O44" s="23"/>
      <c r="P44" s="23"/>
    </row>
    <row r="45" spans="1:16" ht="86.25" customHeight="1">
      <c r="A45" s="18">
        <v>3</v>
      </c>
      <c r="B45" s="10" t="s">
        <v>141</v>
      </c>
      <c r="C45" s="27">
        <v>600</v>
      </c>
      <c r="D45" s="27">
        <v>300</v>
      </c>
      <c r="E45" s="27">
        <v>300</v>
      </c>
      <c r="F45" s="27">
        <v>500</v>
      </c>
      <c r="G45" s="27">
        <v>400</v>
      </c>
      <c r="H45" s="27">
        <f>SUM(I45:O45)</f>
        <v>2100</v>
      </c>
      <c r="I45" s="31">
        <v>0</v>
      </c>
      <c r="J45" s="32">
        <v>0</v>
      </c>
      <c r="K45" s="32">
        <v>0</v>
      </c>
      <c r="L45" s="32">
        <v>0</v>
      </c>
      <c r="M45" s="32">
        <v>0</v>
      </c>
      <c r="N45" s="31">
        <v>2100</v>
      </c>
      <c r="O45" s="32">
        <v>0</v>
      </c>
      <c r="P45" s="23"/>
    </row>
    <row r="46" spans="1:16" ht="36.75" customHeight="1">
      <c r="A46" s="20" t="s">
        <v>42</v>
      </c>
      <c r="B46" s="2" t="s">
        <v>26</v>
      </c>
      <c r="C46" s="27"/>
      <c r="D46" s="27"/>
      <c r="E46" s="27"/>
      <c r="F46" s="23"/>
      <c r="G46" s="12"/>
      <c r="H46" s="12">
        <f>SUM(H47:H47)</f>
        <v>1500</v>
      </c>
      <c r="I46" s="31"/>
      <c r="J46" s="31"/>
      <c r="K46" s="28"/>
      <c r="L46" s="28"/>
      <c r="M46" s="28"/>
      <c r="N46" s="28"/>
      <c r="O46" s="23"/>
      <c r="P46" s="23"/>
    </row>
    <row r="47" spans="1:16" ht="33">
      <c r="A47" s="18">
        <v>3</v>
      </c>
      <c r="B47" s="10" t="s">
        <v>141</v>
      </c>
      <c r="C47" s="27">
        <v>300</v>
      </c>
      <c r="D47" s="27">
        <v>300</v>
      </c>
      <c r="E47" s="27">
        <v>300</v>
      </c>
      <c r="F47" s="27">
        <v>300</v>
      </c>
      <c r="G47" s="27">
        <v>300</v>
      </c>
      <c r="H47" s="27">
        <f>SUM(I47:O47)</f>
        <v>1500</v>
      </c>
      <c r="I47" s="31">
        <v>0</v>
      </c>
      <c r="J47" s="32">
        <v>0</v>
      </c>
      <c r="K47" s="32">
        <v>0</v>
      </c>
      <c r="L47" s="32">
        <v>0</v>
      </c>
      <c r="M47" s="32">
        <v>0</v>
      </c>
      <c r="N47" s="31">
        <v>1500</v>
      </c>
      <c r="O47" s="32">
        <v>0</v>
      </c>
      <c r="P47" s="23"/>
    </row>
    <row r="48" spans="1:16" ht="32.25" customHeight="1">
      <c r="A48" s="20" t="s">
        <v>71</v>
      </c>
      <c r="B48" s="2" t="s">
        <v>32</v>
      </c>
      <c r="C48" s="27"/>
      <c r="D48" s="27"/>
      <c r="E48" s="27"/>
      <c r="F48" s="23"/>
      <c r="G48" s="12"/>
      <c r="H48" s="12">
        <f>SUM(H49:H49)</f>
        <v>2300</v>
      </c>
      <c r="I48" s="31"/>
      <c r="J48" s="31"/>
      <c r="K48" s="28"/>
      <c r="L48" s="28"/>
      <c r="M48" s="28"/>
      <c r="N48" s="28"/>
      <c r="O48" s="23"/>
      <c r="P48" s="23"/>
    </row>
    <row r="49" spans="1:16" ht="53.25" customHeight="1">
      <c r="A49" s="18">
        <v>3</v>
      </c>
      <c r="B49" s="10" t="s">
        <v>141</v>
      </c>
      <c r="C49" s="27">
        <v>500</v>
      </c>
      <c r="D49" s="27">
        <v>500</v>
      </c>
      <c r="E49" s="27">
        <v>400</v>
      </c>
      <c r="F49" s="27">
        <v>400</v>
      </c>
      <c r="G49" s="27">
        <v>500</v>
      </c>
      <c r="H49" s="27">
        <f>SUM(I49:O49)</f>
        <v>2300</v>
      </c>
      <c r="I49" s="31">
        <v>0</v>
      </c>
      <c r="J49" s="32">
        <v>0</v>
      </c>
      <c r="K49" s="32">
        <v>0</v>
      </c>
      <c r="L49" s="32">
        <v>0</v>
      </c>
      <c r="M49" s="32">
        <v>0</v>
      </c>
      <c r="N49" s="31">
        <v>2300</v>
      </c>
      <c r="O49" s="32">
        <v>0</v>
      </c>
      <c r="P49" s="23"/>
    </row>
    <row r="50" spans="1:16" ht="56.25" customHeight="1">
      <c r="A50" s="20" t="s">
        <v>73</v>
      </c>
      <c r="B50" s="2" t="s">
        <v>41</v>
      </c>
      <c r="C50" s="27"/>
      <c r="D50" s="27"/>
      <c r="E50" s="27"/>
      <c r="F50" s="23"/>
      <c r="G50" s="12"/>
      <c r="H50" s="12">
        <f>H51</f>
        <v>800</v>
      </c>
      <c r="I50" s="31"/>
      <c r="J50" s="31"/>
      <c r="K50" s="28"/>
      <c r="L50" s="28"/>
      <c r="M50" s="28"/>
      <c r="N50" s="28"/>
      <c r="O50" s="23"/>
      <c r="P50" s="23"/>
    </row>
    <row r="51" spans="1:16" ht="58.5" customHeight="1">
      <c r="A51" s="18">
        <v>20</v>
      </c>
      <c r="B51" s="5" t="s">
        <v>142</v>
      </c>
      <c r="C51" s="27">
        <v>400</v>
      </c>
      <c r="D51" s="27">
        <v>100</v>
      </c>
      <c r="E51" s="27">
        <v>100</v>
      </c>
      <c r="F51" s="27">
        <v>100</v>
      </c>
      <c r="G51" s="27">
        <v>100</v>
      </c>
      <c r="H51" s="27">
        <f>SUM(I51:O51)</f>
        <v>800</v>
      </c>
      <c r="I51" s="31">
        <v>0</v>
      </c>
      <c r="J51" s="32">
        <v>0</v>
      </c>
      <c r="K51" s="32">
        <v>0</v>
      </c>
      <c r="L51" s="32">
        <v>0</v>
      </c>
      <c r="M51" s="28"/>
      <c r="N51" s="31">
        <v>800</v>
      </c>
      <c r="O51" s="32">
        <v>0</v>
      </c>
      <c r="P51" s="23"/>
    </row>
    <row r="52" spans="1:16" ht="53.25" customHeight="1">
      <c r="A52" s="20" t="s">
        <v>74</v>
      </c>
      <c r="B52" s="2" t="s">
        <v>76</v>
      </c>
      <c r="C52" s="27"/>
      <c r="D52" s="27"/>
      <c r="E52" s="27"/>
      <c r="F52" s="27"/>
      <c r="G52" s="27"/>
      <c r="H52" s="12">
        <f>SUM(H53:H53)</f>
        <v>1500</v>
      </c>
      <c r="I52" s="31"/>
      <c r="J52" s="31"/>
      <c r="K52" s="28"/>
      <c r="L52" s="28"/>
      <c r="M52" s="28"/>
      <c r="N52" s="31"/>
      <c r="O52" s="23"/>
      <c r="P52" s="23"/>
    </row>
    <row r="53" spans="1:16" ht="54" customHeight="1">
      <c r="A53" s="18">
        <v>2</v>
      </c>
      <c r="B53" s="5" t="s">
        <v>141</v>
      </c>
      <c r="C53" s="27">
        <v>300</v>
      </c>
      <c r="D53" s="27">
        <v>300</v>
      </c>
      <c r="E53" s="27">
        <v>300</v>
      </c>
      <c r="F53" s="27">
        <v>300</v>
      </c>
      <c r="G53" s="27">
        <v>300</v>
      </c>
      <c r="H53" s="27">
        <f>SUM(I53:O53)</f>
        <v>1500</v>
      </c>
      <c r="I53" s="31">
        <v>0</v>
      </c>
      <c r="J53" s="32">
        <v>0</v>
      </c>
      <c r="K53" s="32">
        <v>0</v>
      </c>
      <c r="L53" s="32">
        <v>0</v>
      </c>
      <c r="M53" s="32">
        <v>0</v>
      </c>
      <c r="N53" s="31">
        <v>1500</v>
      </c>
      <c r="O53" s="32">
        <v>0</v>
      </c>
      <c r="P53" s="23"/>
    </row>
    <row r="54" spans="1:16" ht="51.75" customHeight="1">
      <c r="A54" s="20" t="s">
        <v>78</v>
      </c>
      <c r="B54" s="2" t="s">
        <v>79</v>
      </c>
      <c r="C54" s="12"/>
      <c r="D54" s="12"/>
      <c r="E54" s="12"/>
      <c r="F54" s="12"/>
      <c r="G54" s="12"/>
      <c r="H54" s="12">
        <f>SUM(H55:H55)</f>
        <v>23000</v>
      </c>
      <c r="I54" s="31"/>
      <c r="J54" s="31"/>
      <c r="K54" s="28"/>
      <c r="L54" s="28"/>
      <c r="M54" s="28"/>
      <c r="N54" s="31"/>
      <c r="O54" s="27"/>
      <c r="P54" s="23"/>
    </row>
    <row r="55" spans="1:17" ht="43.5" customHeight="1">
      <c r="A55" s="18">
        <v>5</v>
      </c>
      <c r="B55" s="5" t="s">
        <v>143</v>
      </c>
      <c r="C55" s="27">
        <v>3000</v>
      </c>
      <c r="D55" s="27">
        <v>5000</v>
      </c>
      <c r="E55" s="27">
        <v>5000</v>
      </c>
      <c r="F55" s="27">
        <v>5000</v>
      </c>
      <c r="G55" s="27">
        <v>5000</v>
      </c>
      <c r="H55" s="27">
        <f>SUM(C55:G55)</f>
        <v>23000</v>
      </c>
      <c r="I55" s="32">
        <v>0</v>
      </c>
      <c r="J55" s="32">
        <v>0</v>
      </c>
      <c r="K55" s="32">
        <v>0</v>
      </c>
      <c r="L55" s="32">
        <v>0</v>
      </c>
      <c r="M55" s="31"/>
      <c r="N55" s="31">
        <f>H55</f>
        <v>23000</v>
      </c>
      <c r="O55" s="32">
        <v>0</v>
      </c>
      <c r="P55" s="23"/>
      <c r="Q55" s="45"/>
    </row>
    <row r="56" spans="1:17" ht="105" customHeight="1">
      <c r="A56" s="20" t="s">
        <v>103</v>
      </c>
      <c r="B56" s="2" t="s">
        <v>144</v>
      </c>
      <c r="C56" s="27"/>
      <c r="D56" s="27">
        <v>5190</v>
      </c>
      <c r="E56" s="27"/>
      <c r="F56" s="27"/>
      <c r="G56" s="27"/>
      <c r="H56" s="27">
        <f>D56</f>
        <v>5190</v>
      </c>
      <c r="I56" s="32"/>
      <c r="J56" s="32"/>
      <c r="K56" s="32"/>
      <c r="L56" s="32"/>
      <c r="M56" s="32"/>
      <c r="N56" s="31">
        <f>H56</f>
        <v>5190</v>
      </c>
      <c r="O56" s="32"/>
      <c r="P56" s="23"/>
      <c r="Q56" s="45"/>
    </row>
    <row r="57" spans="1:16" ht="36.75" customHeight="1">
      <c r="A57" s="37"/>
      <c r="B57" s="38" t="s">
        <v>37</v>
      </c>
      <c r="C57" s="39">
        <f>SUM(C8:C56)</f>
        <v>13510</v>
      </c>
      <c r="D57" s="39">
        <f>SUM(D8:D56)</f>
        <v>19090</v>
      </c>
      <c r="E57" s="39">
        <f>SUM(E8:E56)</f>
        <v>14500</v>
      </c>
      <c r="F57" s="39">
        <f>SUM(F8:F55)</f>
        <v>13700</v>
      </c>
      <c r="G57" s="39">
        <f>SUM(G8:G55)</f>
        <v>14200</v>
      </c>
      <c r="H57" s="39">
        <f>H8+H10+H12+H14+H16+H18+H20+H22+H24+H26+H28+H30+H32+H34+H36+H38+H40+H42+H44+H46+H48+H50+H52+H54+H56</f>
        <v>75000</v>
      </c>
      <c r="I57" s="39">
        <f>SUM(I8:I55)</f>
        <v>0</v>
      </c>
      <c r="J57" s="39">
        <f>SUM(J8:J55)</f>
        <v>0</v>
      </c>
      <c r="K57" s="39">
        <f>SUM(K8:K55)</f>
        <v>0</v>
      </c>
      <c r="L57" s="39">
        <f>SUM(L8:L55)</f>
        <v>0</v>
      </c>
      <c r="M57" s="39">
        <f>SUM(M8:M55)</f>
        <v>0</v>
      </c>
      <c r="N57" s="39">
        <f>SUM(N8:N56)</f>
        <v>75000</v>
      </c>
      <c r="O57" s="39">
        <f>SUM(O8:O55)</f>
        <v>0</v>
      </c>
      <c r="P57" s="39">
        <f>SUM(P8:P55)</f>
        <v>0</v>
      </c>
    </row>
    <row r="59" spans="1:16" ht="18.75" customHeight="1">
      <c r="A59" s="92"/>
      <c r="B59" s="92"/>
      <c r="C59" s="92"/>
      <c r="D59" s="92"/>
      <c r="E59" s="92"/>
      <c r="F59" s="92"/>
      <c r="G59" s="92"/>
      <c r="H59" s="92"/>
      <c r="I59" s="92"/>
      <c r="J59" s="92"/>
      <c r="K59" s="92"/>
      <c r="L59" s="92"/>
      <c r="M59" s="92"/>
      <c r="N59" s="92"/>
      <c r="O59" s="92"/>
      <c r="P59" s="92"/>
    </row>
    <row r="62" ht="16.5">
      <c r="B62" s="47"/>
    </row>
    <row r="63" ht="16.5">
      <c r="B63" s="47">
        <f>N57-75000</f>
        <v>0</v>
      </c>
    </row>
    <row r="64" ht="16.5">
      <c r="B64" s="47"/>
    </row>
    <row r="65" ht="16.5">
      <c r="B65" s="47"/>
    </row>
    <row r="66" ht="16.5">
      <c r="B66" s="47"/>
    </row>
    <row r="67" ht="16.5">
      <c r="B67" s="47"/>
    </row>
    <row r="71" ht="16.5">
      <c r="B71" s="47"/>
    </row>
  </sheetData>
  <sheetProtection/>
  <mergeCells count="12">
    <mergeCell ref="I6:O6"/>
    <mergeCell ref="A59:P59"/>
    <mergeCell ref="A1:P1"/>
    <mergeCell ref="A2:P3"/>
    <mergeCell ref="C4:F4"/>
    <mergeCell ref="A5:A7"/>
    <mergeCell ref="B5:B7"/>
    <mergeCell ref="C5:G5"/>
    <mergeCell ref="H5:O5"/>
    <mergeCell ref="P5:P7"/>
    <mergeCell ref="C6:G6"/>
    <mergeCell ref="H6:H7"/>
  </mergeCells>
  <printOptions/>
  <pageMargins left="0.25" right="0.2755905511811024" top="0.5118110236220472" bottom="0.16" header="0.31496062992125984" footer="0.16"/>
  <pageSetup horizontalDpi="600" verticalDpi="600" orientation="landscape" paperSize="9" scale="70"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O20"/>
  <sheetViews>
    <sheetView zoomScalePageLayoutView="0" workbookViewId="0" topLeftCell="A1">
      <selection activeCell="K21" sqref="K21"/>
    </sheetView>
  </sheetViews>
  <sheetFormatPr defaultColWidth="9.00390625" defaultRowHeight="15.75"/>
  <cols>
    <col min="1" max="1" width="6.625" style="78" customWidth="1"/>
    <col min="2" max="2" width="24.75390625" style="6" customWidth="1"/>
    <col min="3" max="3" width="10.00390625" style="1" customWidth="1"/>
    <col min="4" max="4" width="11.25390625" style="1" customWidth="1"/>
    <col min="5" max="5" width="9.50390625" style="1" customWidth="1"/>
    <col min="6" max="7" width="8.875" style="1" customWidth="1"/>
    <col min="8" max="8" width="13.875" style="1" customWidth="1"/>
    <col min="9" max="9" width="11.375" style="1" customWidth="1"/>
    <col min="10" max="10" width="10.625" style="1" customWidth="1"/>
    <col min="11" max="11" width="13.375" style="1" customWidth="1"/>
    <col min="12" max="12" width="14.125" style="1" customWidth="1"/>
    <col min="13" max="13" width="11.625" style="1" customWidth="1"/>
    <col min="14" max="14" width="12.00390625" style="1" customWidth="1"/>
    <col min="15" max="16384" width="9.00390625" style="1" customWidth="1"/>
  </cols>
  <sheetData>
    <row r="1" spans="1:15" ht="16.5">
      <c r="A1" s="90"/>
      <c r="B1" s="90"/>
      <c r="C1" s="90"/>
      <c r="D1" s="90"/>
      <c r="E1" s="90"/>
      <c r="F1" s="90"/>
      <c r="G1" s="90"/>
      <c r="H1" s="90"/>
      <c r="I1" s="90"/>
      <c r="J1" s="90"/>
      <c r="K1" s="90"/>
      <c r="L1" s="90"/>
      <c r="M1" s="90"/>
      <c r="N1" s="90"/>
      <c r="O1" s="90"/>
    </row>
    <row r="2" spans="1:15" ht="15.75" customHeight="1">
      <c r="A2" s="91"/>
      <c r="B2" s="91"/>
      <c r="C2" s="91"/>
      <c r="D2" s="91"/>
      <c r="E2" s="91"/>
      <c r="F2" s="91"/>
      <c r="G2" s="91"/>
      <c r="H2" s="91"/>
      <c r="I2" s="91"/>
      <c r="J2" s="91"/>
      <c r="K2" s="91"/>
      <c r="L2" s="91"/>
      <c r="M2" s="91"/>
      <c r="N2" s="91"/>
      <c r="O2" s="91"/>
    </row>
    <row r="3" spans="1:15" ht="46.5" customHeight="1">
      <c r="A3" s="91"/>
      <c r="B3" s="91"/>
      <c r="C3" s="91"/>
      <c r="D3" s="91"/>
      <c r="E3" s="91"/>
      <c r="F3" s="91"/>
      <c r="G3" s="91"/>
      <c r="H3" s="91"/>
      <c r="I3" s="91"/>
      <c r="J3" s="91"/>
      <c r="K3" s="91"/>
      <c r="L3" s="91"/>
      <c r="M3" s="91"/>
      <c r="N3" s="91"/>
      <c r="O3" s="91"/>
    </row>
    <row r="4" spans="2:15" ht="18.75" customHeight="1">
      <c r="B4" s="79"/>
      <c r="C4" s="93"/>
      <c r="D4" s="93"/>
      <c r="E4" s="93"/>
      <c r="F4" s="93"/>
      <c r="G4" s="76"/>
      <c r="H4" s="76"/>
      <c r="O4" s="36" t="s">
        <v>83</v>
      </c>
    </row>
    <row r="5" spans="1:15" ht="34.5" customHeight="1">
      <c r="A5" s="94" t="s">
        <v>0</v>
      </c>
      <c r="B5" s="95" t="s">
        <v>38</v>
      </c>
      <c r="C5" s="97" t="s">
        <v>86</v>
      </c>
      <c r="D5" s="98"/>
      <c r="E5" s="98"/>
      <c r="F5" s="98"/>
      <c r="G5" s="99"/>
      <c r="H5" s="97" t="s">
        <v>44</v>
      </c>
      <c r="I5" s="98"/>
      <c r="J5" s="98"/>
      <c r="K5" s="98"/>
      <c r="L5" s="98"/>
      <c r="M5" s="98"/>
      <c r="N5" s="98"/>
      <c r="O5" s="100" t="s">
        <v>77</v>
      </c>
    </row>
    <row r="6" spans="1:15" ht="34.5" customHeight="1">
      <c r="A6" s="94"/>
      <c r="B6" s="95"/>
      <c r="C6" s="97" t="s">
        <v>63</v>
      </c>
      <c r="D6" s="98"/>
      <c r="E6" s="98"/>
      <c r="F6" s="98"/>
      <c r="G6" s="99"/>
      <c r="H6" s="100" t="s">
        <v>37</v>
      </c>
      <c r="I6" s="96" t="s">
        <v>45</v>
      </c>
      <c r="J6" s="96"/>
      <c r="K6" s="96"/>
      <c r="L6" s="96"/>
      <c r="M6" s="96"/>
      <c r="N6" s="96"/>
      <c r="O6" s="102"/>
    </row>
    <row r="7" spans="1:15" ht="199.5" customHeight="1">
      <c r="A7" s="94"/>
      <c r="B7" s="95"/>
      <c r="C7" s="77" t="s">
        <v>46</v>
      </c>
      <c r="D7" s="77" t="s">
        <v>47</v>
      </c>
      <c r="E7" s="77" t="s">
        <v>48</v>
      </c>
      <c r="F7" s="77" t="s">
        <v>50</v>
      </c>
      <c r="G7" s="77" t="s">
        <v>49</v>
      </c>
      <c r="H7" s="101"/>
      <c r="I7" s="77" t="s">
        <v>84</v>
      </c>
      <c r="J7" s="77" t="s">
        <v>51</v>
      </c>
      <c r="K7" s="77" t="s">
        <v>105</v>
      </c>
      <c r="L7" s="77" t="s">
        <v>106</v>
      </c>
      <c r="M7" s="77" t="s">
        <v>87</v>
      </c>
      <c r="N7" s="77" t="s">
        <v>88</v>
      </c>
      <c r="O7" s="101"/>
    </row>
    <row r="8" spans="1:15" s="15" customFormat="1" ht="50.25" customHeight="1">
      <c r="A8" s="18">
        <v>1</v>
      </c>
      <c r="B8" s="3" t="s">
        <v>154</v>
      </c>
      <c r="C8" s="22">
        <v>12000</v>
      </c>
      <c r="D8" s="22">
        <v>10000</v>
      </c>
      <c r="E8" s="22">
        <v>10000</v>
      </c>
      <c r="F8" s="22">
        <v>10000</v>
      </c>
      <c r="G8" s="22">
        <v>10000</v>
      </c>
      <c r="H8" s="14">
        <f>SUM(C8:G8)</f>
        <v>52000</v>
      </c>
      <c r="I8" s="32"/>
      <c r="K8" s="32">
        <v>0</v>
      </c>
      <c r="L8" s="32">
        <v>0</v>
      </c>
      <c r="M8" s="32">
        <v>0</v>
      </c>
      <c r="N8" s="32">
        <f>H8-I8</f>
        <v>52000</v>
      </c>
      <c r="O8" s="25"/>
    </row>
    <row r="9" spans="1:15" ht="54" customHeight="1">
      <c r="A9" s="18">
        <v>2</v>
      </c>
      <c r="B9" s="5" t="s">
        <v>155</v>
      </c>
      <c r="C9" s="27">
        <v>10000</v>
      </c>
      <c r="D9" s="27">
        <v>10000</v>
      </c>
      <c r="E9" s="27">
        <v>10000</v>
      </c>
      <c r="F9" s="27">
        <v>10000</v>
      </c>
      <c r="G9" s="27">
        <v>10000</v>
      </c>
      <c r="H9" s="27">
        <f>SUM(I9:O9)</f>
        <v>50000</v>
      </c>
      <c r="I9" s="31"/>
      <c r="J9" s="31"/>
      <c r="K9" s="32"/>
      <c r="L9" s="32"/>
      <c r="M9" s="46"/>
      <c r="N9" s="32">
        <v>50000</v>
      </c>
      <c r="O9" s="23"/>
    </row>
    <row r="10" spans="1:15" ht="36.75" customHeight="1">
      <c r="A10" s="37"/>
      <c r="B10" s="38" t="s">
        <v>37</v>
      </c>
      <c r="C10" s="39">
        <f aca="true" t="shared" si="0" ref="C10:N10">SUM(C8:C9)</f>
        <v>22000</v>
      </c>
      <c r="D10" s="39">
        <f t="shared" si="0"/>
        <v>20000</v>
      </c>
      <c r="E10" s="39">
        <f t="shared" si="0"/>
        <v>20000</v>
      </c>
      <c r="F10" s="39">
        <f t="shared" si="0"/>
        <v>20000</v>
      </c>
      <c r="G10" s="39">
        <f t="shared" si="0"/>
        <v>20000</v>
      </c>
      <c r="H10" s="39">
        <f t="shared" si="0"/>
        <v>102000</v>
      </c>
      <c r="I10" s="39">
        <f t="shared" si="0"/>
        <v>0</v>
      </c>
      <c r="J10" s="39">
        <f t="shared" si="0"/>
        <v>0</v>
      </c>
      <c r="K10" s="39">
        <f t="shared" si="0"/>
        <v>0</v>
      </c>
      <c r="L10" s="39">
        <f t="shared" si="0"/>
        <v>0</v>
      </c>
      <c r="M10" s="39">
        <f t="shared" si="0"/>
        <v>0</v>
      </c>
      <c r="N10" s="39">
        <f t="shared" si="0"/>
        <v>102000</v>
      </c>
      <c r="O10" s="40"/>
    </row>
    <row r="12" spans="1:15" ht="18.75" customHeight="1">
      <c r="A12" s="92"/>
      <c r="B12" s="92"/>
      <c r="C12" s="92"/>
      <c r="D12" s="92"/>
      <c r="E12" s="92"/>
      <c r="F12" s="92"/>
      <c r="G12" s="92"/>
      <c r="H12" s="92"/>
      <c r="I12" s="92"/>
      <c r="J12" s="92"/>
      <c r="K12" s="92"/>
      <c r="L12" s="92"/>
      <c r="M12" s="92"/>
      <c r="N12" s="92"/>
      <c r="O12" s="92"/>
    </row>
    <row r="17" ht="16.5">
      <c r="J17" s="45"/>
    </row>
    <row r="18" ht="16.5">
      <c r="J18" s="45"/>
    </row>
    <row r="19" ht="16.5">
      <c r="B19" s="47"/>
    </row>
    <row r="20" ht="16.5">
      <c r="B20" s="47"/>
    </row>
  </sheetData>
  <sheetProtection/>
  <mergeCells count="12">
    <mergeCell ref="I6:N6"/>
    <mergeCell ref="A12:O12"/>
    <mergeCell ref="A1:O1"/>
    <mergeCell ref="A2:O3"/>
    <mergeCell ref="C4:F4"/>
    <mergeCell ref="A5:A7"/>
    <mergeCell ref="B5:B7"/>
    <mergeCell ref="C5:G5"/>
    <mergeCell ref="H5:N5"/>
    <mergeCell ref="O5:O7"/>
    <mergeCell ref="C6:G6"/>
    <mergeCell ref="H6:H7"/>
  </mergeCells>
  <printOptions/>
  <pageMargins left="0.4" right="0.2755905511811024" top="0.5118110236220472" bottom="0.4330708661417323" header="0.31496062992125984" footer="0.1968503937007874"/>
  <pageSetup horizontalDpi="600" verticalDpi="600" orientation="landscape" paperSize="9" scale="7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2022-11-09T07:07:26Z</cp:lastPrinted>
  <dcterms:created xsi:type="dcterms:W3CDTF">2018-11-27T17:21:14Z</dcterms:created>
  <dcterms:modified xsi:type="dcterms:W3CDTF">2022-11-09T07:57:07Z</dcterms:modified>
  <cp:category/>
  <cp:version/>
  <cp:contentType/>
  <cp:contentStatus/>
</cp:coreProperties>
</file>