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M:\6. KEO DAI, TON NGAN, KET DU\Nam 2023\NSDP\"/>
    </mc:Choice>
  </mc:AlternateContent>
  <xr:revisionPtr revIDLastSave="0" documentId="13_ncr:1_{92E2891B-EF63-4874-BE1B-9783B02C6CD5}" xr6:coauthVersionLast="47" xr6:coauthVersionMax="47" xr10:uidLastSave="{00000000-0000-0000-0000-000000000000}"/>
  <bookViews>
    <workbookView xWindow="-110" yWindow="-110" windowWidth="19420" windowHeight="10300" activeTab="8" xr2:uid="{00000000-000D-0000-FFFF-FFFF00000000}"/>
  </bookViews>
  <sheets>
    <sheet name="TH huyen" sheetId="16" r:id="rId1"/>
    <sheet name="2.CC" sheetId="18" r:id="rId2"/>
    <sheet name="3.HL" sheetId="24" r:id="rId3"/>
    <sheet name="4.VL" sheetId="21" r:id="rId4"/>
    <sheet name="5.GL" sheetId="20" r:id="rId5"/>
    <sheet name="6.CL" sheetId="17" r:id="rId6"/>
    <sheet name="7.DK" sheetId="19" r:id="rId7"/>
    <sheet name="8.TP" sheetId="25" r:id="rId8"/>
    <sheet name="9.HH" sheetId="26" r:id="rId9"/>
  </sheets>
  <definedNames>
    <definedName name="_xlnm.Print_Area" localSheetId="1">'2.CC'!$A$1:$K$12</definedName>
    <definedName name="_xlnm.Print_Area" localSheetId="2">'3.HL'!$A$1:$K$16</definedName>
    <definedName name="_xlnm.Print_Area" localSheetId="3">'4.VL'!$A$1:$K$71</definedName>
    <definedName name="_xlnm.Print_Area" localSheetId="4">'5.GL'!$A$1:$L$47</definedName>
    <definedName name="_xlnm.Print_Area" localSheetId="5">'6.CL'!$A$1:$K$18</definedName>
    <definedName name="_xlnm.Print_Area" localSheetId="6">'7.DK'!$A$1:$K$18</definedName>
    <definedName name="_xlnm.Print_Area" localSheetId="7">'8.TP'!$A$1:$K$16</definedName>
    <definedName name="_xlnm.Print_Area" localSheetId="8">'9.HH'!$A$1:$K$22</definedName>
    <definedName name="_xlnm.Print_Area" localSheetId="0">'TH huyen'!$A$1:$I$22</definedName>
    <definedName name="_xlnm.Print_Titles" localSheetId="1">'2.CC'!$7:$8</definedName>
    <definedName name="_xlnm.Print_Titles" localSheetId="2">'3.HL'!$7:$8</definedName>
    <definedName name="_xlnm.Print_Titles" localSheetId="3">'4.VL'!$7:$8</definedName>
    <definedName name="_xlnm.Print_Titles" localSheetId="4">'5.GL'!$7:$8</definedName>
    <definedName name="_xlnm.Print_Titles" localSheetId="5">'6.CL'!$7:$8</definedName>
    <definedName name="_xlnm.Print_Titles" localSheetId="6">'7.DK'!$7:$8</definedName>
    <definedName name="_xlnm.Print_Titles" localSheetId="7">'8.TP'!$7:$8</definedName>
    <definedName name="_xlnm.Print_Titles" localSheetId="8">'9.HH'!$7:$8</definedName>
    <definedName name="_xlnm.Print_Titles" localSheetId="0">'TH huyen'!$6:$7</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4" l="1"/>
  <c r="G12" i="24"/>
  <c r="G10" i="24"/>
  <c r="G14" i="24"/>
  <c r="G15" i="24"/>
  <c r="G16" i="24"/>
  <c r="G13" i="24"/>
  <c r="G9" i="24"/>
  <c r="C9" i="16"/>
  <c r="H10" i="24"/>
  <c r="H13" i="24"/>
  <c r="H9" i="24"/>
  <c r="D9" i="16"/>
  <c r="I10" i="24"/>
  <c r="I13" i="24"/>
  <c r="I9" i="24"/>
  <c r="E9" i="16"/>
  <c r="J10" i="24"/>
  <c r="J16" i="24"/>
  <c r="J13" i="24"/>
  <c r="J9" i="24"/>
  <c r="F9" i="16"/>
  <c r="J9" i="16"/>
  <c r="G10" i="21"/>
  <c r="G17" i="21"/>
  <c r="G71" i="21"/>
  <c r="G68" i="21"/>
  <c r="G9" i="21"/>
  <c r="C10" i="16"/>
  <c r="H10" i="21"/>
  <c r="H17" i="21"/>
  <c r="H68" i="21"/>
  <c r="H9" i="21"/>
  <c r="D10" i="16"/>
  <c r="I11" i="21"/>
  <c r="I12" i="21"/>
  <c r="I13" i="21"/>
  <c r="I14" i="21"/>
  <c r="I15" i="21"/>
  <c r="I16" i="21"/>
  <c r="I10"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17" i="21"/>
  <c r="I69" i="21"/>
  <c r="I70" i="21"/>
  <c r="I71" i="21"/>
  <c r="I68" i="21"/>
  <c r="I9" i="21"/>
  <c r="E10" i="16"/>
  <c r="J10" i="21"/>
  <c r="J17" i="21"/>
  <c r="J68" i="21"/>
  <c r="J9" i="21"/>
  <c r="F10" i="16"/>
  <c r="J10" i="16"/>
  <c r="J11" i="16"/>
  <c r="J12" i="16"/>
  <c r="J13" i="16"/>
  <c r="J14" i="16"/>
  <c r="J15" i="16"/>
  <c r="J8" i="16"/>
  <c r="E23" i="24"/>
  <c r="F23" i="24"/>
  <c r="F13" i="24"/>
  <c r="E13" i="24"/>
  <c r="F14" i="16"/>
  <c r="C14" i="16"/>
  <c r="G14" i="25"/>
  <c r="G15" i="25"/>
  <c r="J15" i="25"/>
  <c r="G13" i="25"/>
  <c r="G12" i="25"/>
  <c r="G11" i="25"/>
  <c r="J11" i="25"/>
  <c r="J10" i="25"/>
  <c r="C15" i="16"/>
  <c r="F15" i="16"/>
  <c r="E15" i="16"/>
  <c r="I19" i="26"/>
  <c r="I20" i="26"/>
  <c r="I21" i="26"/>
  <c r="I22" i="26"/>
  <c r="I18" i="26"/>
  <c r="F17" i="26"/>
  <c r="G17" i="26"/>
  <c r="H17" i="26"/>
  <c r="I17" i="26"/>
  <c r="J17" i="26"/>
  <c r="E17" i="26"/>
  <c r="E9" i="26"/>
  <c r="G19" i="26"/>
  <c r="G20" i="26"/>
  <c r="G21" i="26"/>
  <c r="G22" i="26"/>
  <c r="G18" i="26"/>
  <c r="E10" i="26"/>
  <c r="F10" i="26"/>
  <c r="G10" i="26"/>
  <c r="H10" i="26"/>
  <c r="J10" i="26"/>
  <c r="I10" i="26"/>
  <c r="I16" i="26"/>
  <c r="J15" i="26"/>
  <c r="I14" i="26"/>
  <c r="I13" i="26"/>
  <c r="G12" i="26"/>
  <c r="G13" i="26"/>
  <c r="G14" i="26"/>
  <c r="G15" i="26"/>
  <c r="G16" i="26"/>
  <c r="G11" i="26"/>
  <c r="I11" i="26"/>
  <c r="H9" i="26"/>
  <c r="I12" i="26"/>
  <c r="A5" i="26"/>
  <c r="J14" i="25"/>
  <c r="I12" i="25"/>
  <c r="H12" i="25"/>
  <c r="F12" i="25"/>
  <c r="E12" i="25"/>
  <c r="I10" i="25"/>
  <c r="I9" i="25"/>
  <c r="H10" i="25"/>
  <c r="G10" i="25"/>
  <c r="F10" i="25"/>
  <c r="E10" i="25"/>
  <c r="A5" i="25"/>
  <c r="E68" i="21"/>
  <c r="F68" i="21"/>
  <c r="F10" i="21"/>
  <c r="F17" i="21"/>
  <c r="F9" i="21"/>
  <c r="J15" i="19"/>
  <c r="J18" i="17"/>
  <c r="I15" i="17"/>
  <c r="I14" i="17"/>
  <c r="I13" i="17"/>
  <c r="I12" i="17"/>
  <c r="I11" i="17"/>
  <c r="I10" i="17"/>
  <c r="I16" i="20"/>
  <c r="I11" i="18"/>
  <c r="I10" i="18"/>
  <c r="C8" i="16"/>
  <c r="E10" i="21"/>
  <c r="E17" i="21"/>
  <c r="E9" i="21"/>
  <c r="J12" i="25"/>
  <c r="J13" i="25"/>
  <c r="F9" i="25"/>
  <c r="J9" i="25"/>
  <c r="E9" i="25"/>
  <c r="H9" i="25"/>
  <c r="G9" i="25"/>
  <c r="G9" i="26"/>
  <c r="F9" i="26"/>
  <c r="I9" i="26"/>
  <c r="J9" i="26"/>
  <c r="F9" i="17"/>
  <c r="G9" i="17"/>
  <c r="C12" i="16"/>
  <c r="H9" i="17"/>
  <c r="D12" i="16"/>
  <c r="J9" i="17"/>
  <c r="E9" i="17"/>
  <c r="I17" i="17"/>
  <c r="I16" i="17"/>
  <c r="I9" i="17"/>
  <c r="E12" i="16"/>
  <c r="E13" i="16"/>
  <c r="C13" i="16"/>
  <c r="J13" i="19"/>
  <c r="I12" i="19"/>
  <c r="I11" i="19"/>
  <c r="F10" i="24"/>
  <c r="F9" i="24"/>
  <c r="E10" i="24"/>
  <c r="E9" i="24"/>
  <c r="F11" i="16"/>
  <c r="C11" i="16"/>
  <c r="J10" i="20"/>
  <c r="J13"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16" i="20"/>
  <c r="M15" i="20"/>
  <c r="M14" i="20"/>
  <c r="K13" i="20"/>
  <c r="I13" i="20"/>
  <c r="G13" i="20"/>
  <c r="F13" i="20"/>
  <c r="E13" i="20"/>
  <c r="M12" i="20"/>
  <c r="M11" i="20"/>
  <c r="K16" i="16"/>
  <c r="C16" i="16"/>
  <c r="L9" i="25"/>
  <c r="L9" i="26"/>
  <c r="J9" i="20"/>
  <c r="G11" i="18"/>
  <c r="I9" i="18"/>
  <c r="E8" i="16"/>
  <c r="G10" i="18"/>
  <c r="J9" i="18"/>
  <c r="F8" i="16"/>
  <c r="J1" i="21"/>
  <c r="J1" i="24"/>
  <c r="A5" i="24"/>
  <c r="C32" i="21"/>
  <c r="A5" i="21"/>
  <c r="H13" i="20"/>
  <c r="F10" i="20"/>
  <c r="F9" i="20"/>
  <c r="G10" i="20"/>
  <c r="G9" i="20"/>
  <c r="H10" i="20"/>
  <c r="K10" i="20"/>
  <c r="K9" i="20"/>
  <c r="I12" i="20"/>
  <c r="I11" i="20"/>
  <c r="E10" i="20"/>
  <c r="A5" i="20"/>
  <c r="F14" i="19"/>
  <c r="E10" i="19"/>
  <c r="H14" i="19"/>
  <c r="I14" i="19"/>
  <c r="H10" i="19"/>
  <c r="J17" i="19"/>
  <c r="J16" i="19"/>
  <c r="E14" i="19"/>
  <c r="J10" i="19"/>
  <c r="F10" i="19"/>
  <c r="A5" i="19"/>
  <c r="F9" i="18"/>
  <c r="E9" i="18"/>
  <c r="A5" i="18"/>
  <c r="A5" i="17"/>
  <c r="G9" i="18"/>
  <c r="G8" i="16"/>
  <c r="G10" i="16"/>
  <c r="D16" i="16"/>
  <c r="G12" i="16"/>
  <c r="E9" i="19"/>
  <c r="H9" i="19"/>
  <c r="D13" i="16"/>
  <c r="F9" i="19"/>
  <c r="D11" i="16"/>
  <c r="H9" i="20"/>
  <c r="E9" i="20"/>
  <c r="M9" i="20"/>
  <c r="M10" i="20"/>
  <c r="I10" i="20"/>
  <c r="I9" i="20"/>
  <c r="G11" i="16"/>
  <c r="J14" i="19"/>
  <c r="J9" i="19"/>
  <c r="F13" i="16"/>
  <c r="G14" i="19"/>
  <c r="I10" i="19"/>
  <c r="I9" i="19"/>
  <c r="F16" i="16"/>
  <c r="E11" i="16"/>
  <c r="F12" i="16"/>
  <c r="G10" i="19"/>
  <c r="G9" i="19"/>
  <c r="E16" i="16"/>
  <c r="J16" i="16"/>
  <c r="G9" i="16"/>
  <c r="L9" i="19"/>
  <c r="G13" i="16"/>
  <c r="G16" i="16"/>
</calcChain>
</file>

<file path=xl/sharedStrings.xml><?xml version="1.0" encoding="utf-8"?>
<sst xmlns="http://schemas.openxmlformats.org/spreadsheetml/2006/main" count="616" uniqueCount="297">
  <si>
    <t>TT</t>
  </si>
  <si>
    <t>Danh mục dự án</t>
  </si>
  <si>
    <t>Chủ đầu tư</t>
  </si>
  <si>
    <t>Mã dự án</t>
  </si>
  <si>
    <t>TỔNG CỘNG</t>
  </si>
  <si>
    <t>ĐVT: Đồng</t>
  </si>
  <si>
    <t>Huyện Triệu Phong</t>
  </si>
  <si>
    <t>Địa phương</t>
  </si>
  <si>
    <t>Huyện Hải Lăng</t>
  </si>
  <si>
    <t>Huyện Vĩnh Linh</t>
  </si>
  <si>
    <t>Huyện Gio Linh</t>
  </si>
  <si>
    <t>Huyện Cam Lộ</t>
  </si>
  <si>
    <t>Huyện Đakrông</t>
  </si>
  <si>
    <t>Huyện Hướng Hóa</t>
  </si>
  <si>
    <t>Nguyên nhân</t>
  </si>
  <si>
    <t>Điểm b</t>
  </si>
  <si>
    <t>Điểm c</t>
  </si>
  <si>
    <t>Điểm đ</t>
  </si>
  <si>
    <t>Thuộc các trường hợp quy định tại Khoản 1 Điều 48 Nghị định số 40/2020/NĐ-CP</t>
  </si>
  <si>
    <t>Biểu số 1</t>
  </si>
  <si>
    <t>Biểu số 2</t>
  </si>
  <si>
    <t>UBND xã Cam Thành</t>
  </si>
  <si>
    <t>7935168</t>
  </si>
  <si>
    <t>7977049</t>
  </si>
  <si>
    <t>7977050</t>
  </si>
  <si>
    <t>7977051</t>
  </si>
  <si>
    <t>7977058</t>
  </si>
  <si>
    <t>I</t>
  </si>
  <si>
    <t>II</t>
  </si>
  <si>
    <t>Ban QLDA ĐTXD và PTQĐ</t>
  </si>
  <si>
    <t>UBND xã Ba Lòng</t>
  </si>
  <si>
    <t>UBND huyện Gio Linh</t>
  </si>
  <si>
    <t>Nguồn thu sử dụng đất</t>
  </si>
  <si>
    <t>Ban QLDA, PTQĐ&amp;CCN huyện Gio Linh</t>
  </si>
  <si>
    <t>UBND xã Gio Mai</t>
  </si>
  <si>
    <t>UBND xã Gio Mỹ</t>
  </si>
  <si>
    <t>7951737</t>
  </si>
  <si>
    <t>7948174</t>
  </si>
  <si>
    <t>7957786</t>
  </si>
  <si>
    <t>7950722</t>
  </si>
  <si>
    <t>7957783</t>
  </si>
  <si>
    <t>7957784</t>
  </si>
  <si>
    <t>7957785</t>
  </si>
  <si>
    <t xml:space="preserve">UBND xã Gio Sơn </t>
  </si>
  <si>
    <t>7951553</t>
  </si>
  <si>
    <t>7951550</t>
  </si>
  <si>
    <t>UBND xã Gio Sơn</t>
  </si>
  <si>
    <t>7951554</t>
  </si>
  <si>
    <t>7951552</t>
  </si>
  <si>
    <t>UBND xã Hải Thái</t>
  </si>
  <si>
    <t>UBND TT Cửa Việt</t>
  </si>
  <si>
    <t>UBND Thị trấn Cửa Việt</t>
  </si>
  <si>
    <t>7964996</t>
  </si>
  <si>
    <t>UBND xã Trung Sơn</t>
  </si>
  <si>
    <t>7951546</t>
  </si>
  <si>
    <t>Văn phòng Huyện uỷ</t>
  </si>
  <si>
    <t>7941338</t>
  </si>
  <si>
    <t>8001284</t>
  </si>
  <si>
    <t>Ban QLDA, PTQĐ và CCN, DLB huyện Vĩnh Linh</t>
  </si>
  <si>
    <t>UBND TT Hồ Xá </t>
  </si>
  <si>
    <t>7855775</t>
  </si>
  <si>
    <t>UBND xã Vĩnh Long</t>
  </si>
  <si>
    <t>UBND xã Kim Thạch</t>
  </si>
  <si>
    <t>UBND xã Vĩnh Ô</t>
  </si>
  <si>
    <t>UBND xã Hiền Thành</t>
  </si>
  <si>
    <t>UBND xã Vĩnh Sơn</t>
  </si>
  <si>
    <t>UBND xã Vĩnh Tú</t>
  </si>
  <si>
    <t>UBND xã Vĩnh Thái</t>
  </si>
  <si>
    <t>UBND xã Vĩnh Lâm</t>
  </si>
  <si>
    <t>UBND xã Vĩnh Thủy</t>
  </si>
  <si>
    <t>UBND xã Vĩnh Chấp</t>
  </si>
  <si>
    <t xml:space="preserve">UBND xã Trung Nam </t>
  </si>
  <si>
    <t>UBND xã Vĩnh Giang</t>
  </si>
  <si>
    <t>UBND xã Vĩnh Hà</t>
  </si>
  <si>
    <t>UBND TT Cửa Tùng</t>
  </si>
  <si>
    <t>UBND xã Vĩnh Hòa</t>
  </si>
  <si>
    <t>Cải tạo, sửa chữa nhà làm việc Huyện ủy huyện Vĩnh Linh</t>
  </si>
  <si>
    <t>Trụ sở Huyện ủy, HĐND,UBND, UBMTTQVN huyện Vĩnh Linh; HM: Tường rào, gara xe</t>
  </si>
  <si>
    <t>Sửa chữa nhà văn hóa và làm mới sân bê tông tại 6 thôn, xã Vĩnh Ô</t>
  </si>
  <si>
    <t>III</t>
  </si>
  <si>
    <t>Chi phí QTDAHT</t>
  </si>
  <si>
    <t>BCH Huyện đoàn</t>
  </si>
  <si>
    <t>Ban QLDA, PTQĐ&amp;CCN</t>
  </si>
  <si>
    <t>Nâng cấp, sửa chữa trụ sở làm việc cơ quan Huyện ủy</t>
  </si>
  <si>
    <t xml:space="preserve">BCH Quân sự huyện </t>
  </si>
  <si>
    <t>Ban QLDA ĐTXD&amp;PTQĐ huyện</t>
  </si>
  <si>
    <t>Nguồn phân cấp theo tiêu chí</t>
  </si>
  <si>
    <t>Ghi chú</t>
  </si>
  <si>
    <t>Biểu số 3</t>
  </si>
  <si>
    <t>Biểu số 4</t>
  </si>
  <si>
    <t>Biểu số 5</t>
  </si>
  <si>
    <t>Biểu số 6</t>
  </si>
  <si>
    <t>Biểu số 7</t>
  </si>
  <si>
    <t>Báo cáo của địa phương</t>
  </si>
  <si>
    <t>Kế hoạch 2022 kéo dài sang 2023</t>
  </si>
  <si>
    <t>*</t>
  </si>
  <si>
    <t>Các trường hợp quy định tại Khoản 1 Điều 48 Nghị định số 40/2020/NĐ-CP ngày 06/4/2020 của Chính phủ</t>
  </si>
  <si>
    <t>Điểm b: Dự án bồi thường, hỗ trợ, tái định cư, giải phóng mặt bằng</t>
  </si>
  <si>
    <t>Điểm c: Dự án được bố trí kế hoạch vốn để hoàn thành, đưa vào sử dụng trong năm kế hoạch nhưng không được bố trí vốn kế hoạch năm sau</t>
  </si>
  <si>
    <t>Điểm đ: Dự án bị ảnh hưởng tiến độ do thiên tai, thảm họa, dịch bệnh, nguyên nhân khách quan không thể lường trước được và không thể khắc phục được mặc dù đã áp dụng mọi biện pháp cần thiết và khả năng cho phép</t>
  </si>
  <si>
    <t>Chi tiết như biểu số 2</t>
  </si>
  <si>
    <t>Chi tiết như biểu số 3</t>
  </si>
  <si>
    <t>Chi tiết như biểu số 4</t>
  </si>
  <si>
    <t>Chi tiết như biểu số 5</t>
  </si>
  <si>
    <t>Chi tiết như biểu số 6</t>
  </si>
  <si>
    <t>Chi tiết như biểu số 7</t>
  </si>
  <si>
    <t>KẾ HOẠCH ĐẦU TƯ CÔNG VỐN NGÂN SÁCH ĐỊA PHƯƠNG NĂM 2023 PHÂN CẤP HUYỆN QUẢN LÝ</t>
  </si>
  <si>
    <t>DANH MỤC DỰ ÁN ĐẦU TƯ CÔNG NGUỒN VỐN NGÂN SÁCH ĐỊA PHƯƠNG KẾ HOẠCH 2023 PHÂN CẤP HUYỆN QUẢN LÝ</t>
  </si>
  <si>
    <t>Sửa chữa Trụ sở UBND xã Linh Trường</t>
  </si>
  <si>
    <t>Sửa chữa Sở chỉ huy diễn tập</t>
  </si>
  <si>
    <t>Kế hoạch 2023</t>
  </si>
  <si>
    <t>Kế hoạch 2023 giải ngân đến ngày 31/01/2024</t>
  </si>
  <si>
    <t>Kế hoạch 2023 kéo dài sang năm 2024</t>
  </si>
  <si>
    <t>Chi phí thẩm tra, quyết toán DAHT chưa giải ngân</t>
  </si>
  <si>
    <t>Chi phí thẩm định BCKTKT, QTDAHT chưa giải ngân</t>
  </si>
  <si>
    <t>Giải phóng mặt bằng, hỗ trợ cấp giấy CNQSD đất cho 22 hộ dân tại xã Linh Hải</t>
  </si>
  <si>
    <t>Phát triển điểm dân cư xã Trung Sơn (giai đoạn 1)</t>
  </si>
  <si>
    <t>Đường Phạm Văn Đồng, thị trấn Cửa Việt; Hạng mục: Giải phóng mặt bằng (giai đoạn 3)</t>
  </si>
  <si>
    <t>Nâng cấp đường kết hợp rãnh thoát nước từ nhà Ông Cần đến nhà Ông Hoà</t>
  </si>
  <si>
    <t>Nâng cấp  sân vận động thôn Lại An  (giai đoạn 1)</t>
  </si>
  <si>
    <t>Nâng cấp đường giao thông thôn Cẩm Phổ (nội đồng)</t>
  </si>
  <si>
    <t xml:space="preserve">Kênh tiêu thôn Lại An (Tuyến 1+ Tuyến 2 + Tuyến 3 + Tuyến 4) </t>
  </si>
  <si>
    <t>Nâng cấp đường giao thông thôn Lại An (ngõ xóm tuyến 1 + tuyến 2 + tuyến 3)</t>
  </si>
  <si>
    <t>Kênh tiêu thôn Lại An (đội 3 )</t>
  </si>
  <si>
    <t>Kênh tưới thôn Thủy Khê (nội đồng)</t>
  </si>
  <si>
    <t>Nâng cấp đường giao thông thôn Lại An tuyến 1 (vùng đồng đội 3)</t>
  </si>
  <si>
    <t>Sửa chửa, nâng cấp đường bê tông Cẩm Phổ - Nhĩ Thượng ( giai đoạn 3)</t>
  </si>
  <si>
    <t>Hệ thống nước sạch 4 thôn Nhĩ Thượng, An Mỹ, Cẩm Phổ, Thủy Khê xã Gio Mỹ ( giai đoạn 2)</t>
  </si>
  <si>
    <t>Kênh tưới đồng dưới + 05 cống thôn Lại An</t>
  </si>
  <si>
    <t>Nâng cấp đường giao thông  thôn Lại An (nội đồng tuyến 1)</t>
  </si>
  <si>
    <t>Trường TH và THCS Gio Quang; Hạng mục: Phòng đa chức năng điểm trường Thôn Tân Kỳ (giai đoạn 2)</t>
  </si>
  <si>
    <t>Trường Mầm Non  Gio Sơn (cơ  sở 2); Hạng mục: Lát gạch sân- Sửa chửa và mở rộng bếp ăn</t>
  </si>
  <si>
    <t>Trường Mầm non Gio sơn; Hạng mục: Sửa chửa Nhà hiệu bộ và các phòng học.</t>
  </si>
  <si>
    <t>BTH đường GTNĐ Đồng Bạn, xã Gio Sơn</t>
  </si>
  <si>
    <t>Xây dựng đường hoa Trí Tiến- Đại Đồng Nhất, xã Gio Sơn</t>
  </si>
  <si>
    <t>Xây dựng khuôn viên bia tưởng niệm tại xã Gio Hòa cũ (giai đoạn 2)</t>
  </si>
  <si>
    <t>Trường Tiểu học Gio Sơn (cơ sở 2): Hạng mục: Lát gạch sân -  Nhà bếp</t>
  </si>
  <si>
    <t>Trung tâm HTCĐ thôn Trí Tiến, xã Gio Sơn</t>
  </si>
  <si>
    <t>Trung tâm HTCĐ thôn Đại Đồng Nhất, xã Gio Sơn</t>
  </si>
  <si>
    <t>BTH đường ra khu sản xuất Giếng truyện thôn Đại Đồng Nhất, xã Gio Sơn</t>
  </si>
  <si>
    <t>Xây dựng đường hoa  An Khê- Nam Tân, xã Gio Sơn</t>
  </si>
  <si>
    <t>Xây dựng đường hoa  Phú Ốc- Lạc Sơn, xã Gio Sơn</t>
  </si>
  <si>
    <t>Xây dựng mới nhà Trung tâm HTCĐ thôn Hải Hòa</t>
  </si>
  <si>
    <t>Xây dựng mới nhà Trung tâm HTCĐ thôn Trường Thọ</t>
  </si>
  <si>
    <t>Nâng cấp hệ thống truyền thanh xã Phong Bình</t>
  </si>
  <si>
    <t>Đo đạc bổ sung bản đồ địa chính, trích đo thửa đất, lập hồ sơ cấp giấy chứng nhận QSD đất, cập nhật cơ sở dữ liệu địa chính cho các hộ dân tại thôn Sông Ngân, xã Linh Trường, huyện Gio Linh</t>
  </si>
  <si>
    <t>Đo đạc bổ sung bản đồ địa chính tỷ lệ 1/5.000, lập hồ sơ cấp giấy chứng nhận QSD đất Lâm Nghiệp; Cập nhật cơ sở dữ liệu địa chính cho các hộ dân tại xã Linh Trường, huyện Gio Linh</t>
  </si>
  <si>
    <t>Sửa chữa và mua sắm thiết bị đài truyền thanh huyện</t>
  </si>
  <si>
    <t>Vốn bố trí cho công tác GPMB nhưng chưa thực hiện được</t>
  </si>
  <si>
    <t>Do trên phạm vi thực hiện Dự án có tài sản gắn liền với đất (cây tràm) chưa được xử lý, khai thác nên chưa triển khai cắm mốc bàn giao cho người dân và lập hồ sơ cấp GCN</t>
  </si>
  <si>
    <t>huyện báo cáo điểm d</t>
  </si>
  <si>
    <t>Chi phí thẩm tra QTDAHT và chi phí QLDA chưa giải ngân</t>
  </si>
  <si>
    <t>Chi phí thẩm tra QTDAHT chưa giải ngân</t>
  </si>
  <si>
    <t>Điểm d</t>
  </si>
  <si>
    <t>Các địa phương đề nghị kế hoạch 2023 kéo dài sang 2024</t>
  </si>
  <si>
    <t>CÁC ĐỊA PHƯƠNG ĐỀ NGHỊ KÉO DÀI  THỜI GIAN THỰC HIỆN VÀ GIẢI NGÂN SANG NĂM 2024</t>
  </si>
  <si>
    <t>ĐỊA PHƯƠNG ĐỀ NGHỊ KÉO DÀI  THỜI GIAN THỰC HIỆN VÀ GIẢI NGÂN SANG NĂM 2024</t>
  </si>
  <si>
    <t>ĐỊA PHƯƠNG ĐỀ NGHỊ KÉO DÀI THỜI GIAN THỰC HIỆN VÀ GIẢI NGÂN SANG NĂM 2024</t>
  </si>
  <si>
    <t>Sửa chữa Hội trường Huyện ủy</t>
  </si>
  <si>
    <t>Đường ra vùng phát triển sản xuất, xã Hải Định</t>
  </si>
  <si>
    <t>Chi phí còn lại thanh toán công tác GPMB. Tuy nhiên, người dân chưa đồng thuận nên chưa thể hoàn thiện phương án thu hồi đất để giải ngân hết nguồn vốn</t>
  </si>
  <si>
    <t>KÉO DÀI THỜI GIAN THỰC HIỆN VÀ GIẢI NGÂN SANG NĂM 2024</t>
  </si>
  <si>
    <t>Đất đào thừa của dự án sau khi cân đối đắp xong, phần còn lại tận dụng để đắp cho dự án: Nâng cấp một số tuyến đường nội thị, hệ thống điện chiếu sáng khu vực trung tâm huyện Đakrông (giai đoạn 2) (Theo Quyết định số 938/QĐ-UBND ngày 15/05/2023 của UBND tỉnh Quảng Trị). Hiện nay, dự án này qua nhiều lần GPMB nhưng chưa hoàn thành, nên chưa có chỗ để đổ đất, không thi công được dẫn đến chậm tiến độ, vốn 2023 chưa giải ngân được</t>
  </si>
  <si>
    <t>Hoàn thiện hồ sơ hoàn thành công trình</t>
  </si>
  <si>
    <t>Trung tâm thương mại dịch vụ Ngã Ba Cùa, xã Cam Thành; Hạng mục: San nền</t>
  </si>
  <si>
    <t>Quy hoạch chi tiết tỷ lệ 1/500 DA: Khu Thương mại Dịch vụ và dân cư phía Bắc Hói Sòng xã Thanh An</t>
  </si>
  <si>
    <t>Quy hoạch chi tiết: Cụm Thương mại và Dịch vụ Bàu Cúc, xã Cam Thủy (tỷ lệ 1/500)</t>
  </si>
  <si>
    <t>Quy hoạch chung xây dựng xã Cam Nghĩa, huyện Cam Lộ đến năm 2035</t>
  </si>
  <si>
    <t>Quy hoạch chung xây dựng xã Cam Chính, huyện Cam Lộ đến năm 2035</t>
  </si>
  <si>
    <t>Trung tâm VH&amp; HTCĐ thôn Mộc Đức, xã Cam Hiếu</t>
  </si>
  <si>
    <t>Quy hoạch chi tiết 1/500: Khu dịch vụ nông nghiệp công nghệ cao, cơ sở hạ tầng đào tạo nghề và điểm dân cư xã Cam Hiếu</t>
  </si>
  <si>
    <t>Quy hoạch chi tiết 1/500 nghĩa trang nhân dân xã Cam Hiếu</t>
  </si>
  <si>
    <t>Thao trường huấn luyện quân sự xã Thanh An (giai đoạn 1); Hạng mục: Xây dựng hàng rào bảo vệ, mương thoát nước và tuyến đường dẫn vào khu huấn luyện</t>
  </si>
  <si>
    <t>Phần chi phí giải phóng mặt bằng chưa thực hiện xong do gặp phải vướng mắc..., công trình hoàn thành không được bố trí vốn kế hoạch 2024</t>
  </si>
  <si>
    <t>Do chưa có QĐ phê duyệt đồ án nên không giải ngân các nhiệm vụ: Công bố quy hoạch, quyết toán vốn đầu tư</t>
  </si>
  <si>
    <t>Công trình phải huy động vốn đóng góp của nhân dân... do đó khởi công muộn, thời tiết mưa lũ...</t>
  </si>
  <si>
    <t>Các khoản chi : lấy ý kiến cộng đồng dân cư, các chi phí liên quan khác; không được bố trí Kế hoạch năm sau.</t>
  </si>
  <si>
    <t>Một số hộ gia đình chưa chấp nhận đơn giá đền bù GPMB nên chưa giải ngân được là do yếu tố khách quan</t>
  </si>
  <si>
    <t>Do chưa có Quyết định phê duyệt đồ án nên không giải ngân các nhiệm vụ: Công bố quy hoạch, quyết toán vốn đầu tư</t>
  </si>
  <si>
    <t>Do có thay đổi điều chỉnh QH nên không giải ngân các nhiệm vụ: Lập đồ án, Công bố quy hoạch, quyết toán vốn đầu tư</t>
  </si>
  <si>
    <t>Trường MN Vĩnh Ô, huyện Vĩnh Linh; HM: Tu sửa 01 phòng học và xây mới 01 phòng học bản 4</t>
  </si>
  <si>
    <t>Nhà văn hóa thôn Mít xã Vĩnh Ô, huyện Vĩnh Linh</t>
  </si>
  <si>
    <t>Điện thắp sáng đường vào trung tâm UBND xã Vĩnh Chấp</t>
  </si>
  <si>
    <t>Trường MN Vĩnh Long; HM: Nhà hiệu bộ - 5 phòng làm việc và 01 nhà vệ sinh chung</t>
  </si>
  <si>
    <t>Cải tạo, sửa chữa, xây mới thao trường huấn luyện, sở chỉ huy diễn tập huyện Vĩnh Linh</t>
  </si>
  <si>
    <t>Cầu Bắc Phú xã Vĩnh Chấp, huyện Vĩnh Linh</t>
  </si>
  <si>
    <t>Trường Mầm non Vĩnh Khê, huyện Vĩnh Linh (Điểm trung tâm); Hạng mục: Tường rào, nhà vệ sinh, nhà xe giáo viên, nhà bảo vệ, sân khấu ngoài trời, nâng cấp sân chơi, cải tạo bếp ăn.</t>
  </si>
  <si>
    <t>Trường Mầm non Vĩnh Khê, huyện Vĩnh Linh (Điểm Xung Phong); Hạng mục: Nhà vệ sinh, lát gạch sân chơi, cải tạo nâng cấp bếp ăn.</t>
  </si>
  <si>
    <t>Trường tiểu học Kim Thạch (cơ sở 2); Hạng mục: Nhà 02 phòng học, 02 phòng chức năng</t>
  </si>
  <si>
    <t>Chi phí phát sinh từ nguồn dự phòng, Chi phí QTDAHT</t>
  </si>
  <si>
    <t>Nhà văn hoá  thôn Hòa Bình, xã Vĩnh Hòa</t>
  </si>
  <si>
    <t>Trường Tiểu học Kim Thạch (cơ sở 1); Hạng mục: Nhà 2 tầng 02 phòng học, 02 phòng chức năng</t>
  </si>
  <si>
    <t>Mở rộng khuôn viên sân chơi cho trẻ và xây dựng tường rào trường mầm non Cửa Tùng</t>
  </si>
  <si>
    <t>Xây dựng đường giao thông nội thị khu phố An Du Đông 1, thị trấn Cửa Tùng</t>
  </si>
  <si>
    <t>Xây dựng đường giao thông nội thị khu phố An Du Đông 2, thị trấn Cửa Tùng</t>
  </si>
  <si>
    <t>Xây dựng đường giao thông nội thị khu phố An Du Nam 2, thị trấn Cửa Tùng</t>
  </si>
  <si>
    <t>Xây dựng đường giao thông nội thị khu phố Bắc Bàn, thị trấn Cửa Tùng</t>
  </si>
  <si>
    <t>Xây dựng đường giao thông nội thị khu phố Cát, An Đức 1, thị trấn Cửa Tùng</t>
  </si>
  <si>
    <t>Xây dựng mái che nhà văn hóa khu phố An Đức 1, thị trấn Cửa Tùng</t>
  </si>
  <si>
    <t>Thưởng công trình cho thôn Phúc Đức, xã Hiền Thành đạt chuẩn NTM kiểu mẫu năm 2022</t>
  </si>
  <si>
    <t>Xây dựng hạ tầng điểm dân cư thôn Tân An, xã Hiền Thành, huyện Vĩnh Linh; HM: Cắm mốc phục vụ GPMB, đo đạc chỉnh lý bản đồ địa chính phục vụ thu hồi đất, giao đất và cắm mốc phân lô</t>
  </si>
  <si>
    <t>Nâng cấp đường liên thôn Hương Nam - thôn Xuân, xã Kim Thạch</t>
  </si>
  <si>
    <t>Nâng cấp đường nội thôn trên địa bàn xã Kim thạch</t>
  </si>
  <si>
    <t>Nâng cấp đường từ thôn Bàu đến thôn Sơn Hạ xã Kim Thạch (đoạn thôn Hương Bắc - thôn Sẻ)</t>
  </si>
  <si>
    <t>Nâng cấp lề đường đoạn trước cổng trường mầm non số 2 xã Kim Thạch</t>
  </si>
  <si>
    <t>Nâng cấp, sửa chữa đường sản xuất, đập thủy lợi trên địa bàn xã Kim Thạch</t>
  </si>
  <si>
    <t>Sửa chữa một số nhà văn hóa thôn trên địa bàn xã Kim Thạch</t>
  </si>
  <si>
    <t>Sửa chữa, mở rộng một số nhà văn hóa trên địa bàn xã Kim thạch (đợt 2)</t>
  </si>
  <si>
    <t>Thưởng công trình cho thôn An Cổ, Hương Bắc, Xóm Bợc, Sơn Thượng, Thủy Trung, thôn Bàu, xã Kim Thạch đạt chuẩn NTM kiểu mẫu năm 2022</t>
  </si>
  <si>
    <t>Trường tiểu học Kim Thạch (cơ sở 2); HM: Cải tạo, nâng cấp sân trường</t>
  </si>
  <si>
    <t>Xây dựng đường từ thôn Bàu đi Khe Tráng xã Kim Thạch</t>
  </si>
  <si>
    <t>Xây dựng đường từ thôn Thủy Nam đi Rồng Vàng xã Kim Thạch</t>
  </si>
  <si>
    <t>Xây dựng Nhà văn hóa thôn Roọc, xã Kim Thạch</t>
  </si>
  <si>
    <t>Thưởng công trình cho thôn Nam Hùng, Huỳnh Công Đông, xã Trung Nam đạt chuẩn NTM kiểu mẫu năm 2022</t>
  </si>
  <si>
    <t>Đất Công ty TNHH MTV Lâm nghiệp Bến Hải bàn giao lại cho địa phương quản lý theo Nghị quyết số 29 của HĐND tỉnh, HM: Cắm cọc GPMB và đo đạc chỉnh lý bản đồ địa chính. Địa điểm: Xã Vĩnh Chấp, huyện Vĩnh Linh</t>
  </si>
  <si>
    <t>Quy hoạch chi tiết tỷ lệ 1/500 khu dân cư thôn Lai Bình, xã Vĩnh Chấp (giai đoạn 1), huyện Vĩnh Linh, tỉnh Quảng Trị</t>
  </si>
  <si>
    <t>Quy hoạch chi tiết tỷ lệ 1/500 khu dân cư thôn Lai Bình, xã Vĩnh Chấp (giai đoạn 2), huyện Vĩnh Linh, tỉnh Quảng Trị</t>
  </si>
  <si>
    <t>Thưởng công trình cho thôn Chấp Bắc, Tân Định, Chấp Nam, xã Vĩnh Chấp đạt chuẩn NTM kiểu mẫu năm 2022</t>
  </si>
  <si>
    <t>Quy hoạch chi tiết trung tâm xã Vĩnh Giang huyện Vĩnh Linh, tỉnh  Quảng  Trị</t>
  </si>
  <si>
    <t>Thưởng công trình cho thôn Tân An, Tân Trại 1, Cổ Mỹ, xã Vĩnh Giang đạt chuẩn NTM kiểu mẫu năm 2022</t>
  </si>
  <si>
    <t>Quy hoạch chi tiết tỷ lệ 1/500 khu dân cư Thôn Rào Trường xã Vĩnh Hà, huyện Vĩnh Linh, tỉnh Quảng Trị</t>
  </si>
  <si>
    <t>Di tích địa điểm lưu niệm địa đạo đội 7 và đội 11, thôn Hòa Bình xã Vĩnh Hòa</t>
  </si>
  <si>
    <t>Quy hoạch chi tiết trung tâm xã Vĩnh Hòa, huyện Vĩnh Linh, tỉnh Quảng Trị</t>
  </si>
  <si>
    <t>Thưởng công trình cho thôn Đơn Duệ, Linh Đơn, xã Vĩnh Hòa đạt chuẩn NTM kiểu mẫu năm 2022</t>
  </si>
  <si>
    <t>Thời tiết ảnh hưởng đến tiến độ thực hiện nên chưa có khối lượng giải ngân</t>
  </si>
  <si>
    <t>Thời tiết ảnh hưởng đến tiến độ thực hiện nên chưa có khối lượng giải ngân, CT vốn quỹ đất phụ thuộc vào tiến độ nguồn thu</t>
  </si>
  <si>
    <t xml:space="preserve"> Chí phí QTDAHT</t>
  </si>
  <si>
    <t>Chi phí QTDA HT</t>
  </si>
  <si>
    <t>Thưởng công trình cho thôn Tiên Mỹ 1, Tiên Lai, xã Vĩnh Lâm đạt chuẩn NTM kiểu mẫu năm 2022</t>
  </si>
  <si>
    <t>Đổ mặt bằng khuôn viên và mua sắm trang thiết bị Trường mầm non Vĩnh Sơn (cụm Phan Hiền)</t>
  </si>
  <si>
    <t>Đường bê tông nội thôn Phan Hiền, xã Vĩnh Sơn</t>
  </si>
  <si>
    <t>Khoan giếng và xây dựng bể lọc nước ở trường mầm non cụm Nam Sơn - Lê Xá và cụm Tiên An - Huỳnh Thượng, xã Vĩnh Sơn</t>
  </si>
  <si>
    <t>Tư vấn định giá đất cụ thể để xác định giá khởi điểm đấu giá quyền sử dụng đất đối với các lô đất tại điểm dân cư khu vực 1 thôn Tiên An, xã Vĩnh Sơn, huyện Vĩnh Linh</t>
  </si>
  <si>
    <t>Trường Tiểu học và THCS Vĩnh Sơn; hạng mục: Lát gạch nền nhà đa năng ngoài trời và xây dựng mới nhà vệ sinh</t>
  </si>
  <si>
    <t>Quy hoạch chi tiết tỷ lệ 1/500 khu dân cư Trọt Đào, thôn Thái Lai, xã Vĩnh Thái, huyện Vĩnh Linh, tỉnh Quảng Trị</t>
  </si>
  <si>
    <t>Xây dựng cơ sở hạ tầng khu dân cư nông thôn thôn Thái Lai</t>
  </si>
  <si>
    <t>Thưởng công trình cho thôn Thủy Ba Đông, Thủy Ba Tây, xã Vĩnh Thủy đạt chuẩn NTM kiểu mẫu năm 2022</t>
  </si>
  <si>
    <t>Khu thể thao, vui chơi giải trí phục vụ cộng đồng xã Vĩnh Hòa</t>
  </si>
  <si>
    <t>Dự án phải điều chỉnh quy hoạch, vướng công tác GPMB nên tiến độ thi công chậm</t>
  </si>
  <si>
    <t>Chi phí QTDA HT, chi phí khác</t>
  </si>
  <si>
    <t>Đường liên xã từ thôn Hòa Bình xã Vĩnh Hòa đi xã Hiền Thành</t>
  </si>
  <si>
    <t>Chợ huyện Vĩnh Linh; HM: Sửa chữa nâng cấp Chợ Do, chợ Cá Cửa Tùng, Chợ Hồ Xá 1</t>
  </si>
  <si>
    <t>Huyện đảo Cồn Cỏ</t>
  </si>
  <si>
    <t>Công trình hoàn thành vào cuối năm nên chi phí thẩm tra phê duyệt quyết toán chưa giải ngân</t>
  </si>
  <si>
    <t>Trụ sở cơ quan Dân chính Đảng huyện đảo Cồn Cỏ, hạng mục: Hàng rào và sân vườn phía sau</t>
  </si>
  <si>
    <t>Điểm d: Dự án được bổ sung kế hoạch đầu tư từ nguồn tăng thu, tiết kiệm chi, kết dư ngân sách nhà nước, dự phòng ngân sách nhà nước hằng năm nhưng chưa được cấp có thẩm quyền cho phép giải ngân vào năm sau</t>
  </si>
  <si>
    <t>Điểm thương mại và dịch vụ xã Hải Sơn</t>
  </si>
  <si>
    <t>42/UBND-KTXH ngày 27/02/2024
58/UBND-KTXH ngày 14/3/2024</t>
  </si>
  <si>
    <t>Công trình nhà truyền thống huyện đảo Cồn Cỏ (giai đoạn 1)</t>
  </si>
  <si>
    <t>Vốn bố  trí cho dự án nhưng bị ảnh hưởng của công tác GPMB, người dân chưa đồng ý phương án bồi thường nên chưa thực hiện được</t>
  </si>
  <si>
    <t>Một số khoản chi phí gồm tư vấn lập quy hoạch, tư vấn giám sát, thẩm tra QTDAHT… chưa kịp giải ngân</t>
  </si>
  <si>
    <t>CT hoàn thành cuối năm nên chi phí mua sắm trang thiết bị và chi phí thẩm tra QTDAHT chưa giải ngân</t>
  </si>
  <si>
    <t>Do phạm vi thực hiện đã được cấp 21 Giấy CNQSD đất nhưng không đúng với thực tế sử dụng đất nên UBND huyện đang chỉ đạo các cơ quan chuyên môn kiểm tra, rà soát để thu hồi Giấy CN đã cấp trước khi cấp lại GCN cho người dân theo đúng hiện trạng</t>
  </si>
  <si>
    <t>Nâng cấp sân bóng thôn Cẩm Phổ (giai đoạn 1)</t>
  </si>
  <si>
    <t>Nguồn vốn thu sử dụng đất phân cấp huyện quản lý</t>
  </si>
  <si>
    <t>Dự án phải điều chỉnh tăng tổng mức đầu tư, bổ sung quy mô đầu tư dự án nên mất nhiều thời gian trình cấp có thẩm quyền phê duyệt điều chỉnh. Vì vậy nguồn vốn không thể giải ngân kịp trong năm 2023</t>
  </si>
  <si>
    <t>Quá trình thực hiện do vướng mắc trong công tác GPMB, chuyển đổi mục đích sử dụng đất rừng, cấp quyền khai thác khoáng sản thủ tục phải qua nhiều cấp, nhiều công đoạn làm kéo dài thời gian thực hiện dự án. Mặt khác, nguồn vốn bổ sung tăng 4 tỷ vào cuối quý 4 vì đây là nguồn thu từ đất, cuối năm UBND huyện mới có nguồn thu để nhập dự toán nên không đủ thời gian thực hiện, giải ngân nguồn vốn đã phân bổ</t>
  </si>
  <si>
    <t xml:space="preserve"> Dự án phải trải qua nhiều bước, hiện CĐT đang trình điều chỉnh, bổ sung báo cáo nghiên cứu khả thi vì tăng tổng mức đầu tư đo điều chỉnh giá vật liệu và ca máy; mặt khác nguồn vốn là nguồn thu từ đất, nên cuối năm UBND huyện mới có nguồn thu để nhập dự toán nên không đủ thời gian thực hiện, giải ngân nguồn vốn đã phân bổ</t>
  </si>
  <si>
    <t>Đây là dự án khởi công mới, triển khai vào thời điểm cuối năm; mặt khác đây là nguồn thu từ đất nên cuối năm UBND huyện mới có nguồn thu để nhập dự toán nên không đủ thời gian thực hiện, giải ngân nguồn vốn đã phân bổ.</t>
  </si>
  <si>
    <t>336/UBND-TCKH ngày 27/02/2024
461/UBND-TCKH ngày 14/3/2024</t>
  </si>
  <si>
    <t>Nguồn NS huyện khác (tăng thu ngân sách huyện, tỉnh bổ sung có mục tiêu)</t>
  </si>
  <si>
    <t>Chi tiết như biểu số 8</t>
  </si>
  <si>
    <t>Chi tiết như biểu số 9</t>
  </si>
  <si>
    <t>Biểu số 8</t>
  </si>
  <si>
    <t>Biểu số 9</t>
  </si>
  <si>
    <t>Trường Mầm non Khe Sanh</t>
  </si>
  <si>
    <t>Nâng cấp, mở rộng chợ Tân Liên</t>
  </si>
  <si>
    <t>Sửa chữa trụ sở Công an huyện Hướng Hoá; Hạng mục: Sửa chữa nhà 03 tầng</t>
  </si>
  <si>
    <t>Sửa chữa, nâng cấp đường Lê Lai, thị trấn Lao Bảo</t>
  </si>
  <si>
    <t>Đường kết nối các điểm du lịch huyện Hướng Hóa</t>
  </si>
  <si>
    <t>Xây dựng hệ thống thoát nước đường Đinh Tiên Hoàng, thị trấn Khe Sanh (Đoạn từ điểm giao đường Bùi Dục Tài đến điểm giao đường Phan Chu Trinh)</t>
  </si>
  <si>
    <t>KP thanh toán chi phí thẩm tra, phê duyệt quyết toán công trình</t>
  </si>
  <si>
    <t>Công trình đang vướng giải phóng mặt bằng do người dân không chấp nhận đơn giá đền bù</t>
  </si>
  <si>
    <t>Công trình có tổng mức đầu tư lớn, công trình đang triển khai thực hiện theo tiến độ, tuy nhiên không giải ngân hết nguồn vốn trong năm do nguồn vốn được phân bổ khá lớn</t>
  </si>
  <si>
    <t>Sửa chữa nhà A và sân huyện ủy</t>
  </si>
  <si>
    <t>Nâng cấp, cải tạo phòng họp, phòng làm việc nhà B cơ quan Huyện ủy Hướng Hóa</t>
  </si>
  <si>
    <t>Trụ sở làm việc xã Hướng Phùng</t>
  </si>
  <si>
    <t>Sân vận động huyện Đakrông (giai đoạn 1)</t>
  </si>
  <si>
    <t>Chợ trung tâm khu vực Tà Rụt huyện Đakrông</t>
  </si>
  <si>
    <t>Di dời hạ tầng kỹ thuật để sửa chữa hư hỏng nền, mặt đường và hệ thống thoát nước đoạn Km39+600-Km42+00 (qua thị trấn Krông Klang) Quốc lộ 9, tỉnh Quảng Trị</t>
  </si>
  <si>
    <t>San tạo MB để đấu giá quyền sử dụng đất hai bên tuyến đường T4 thị trấn Krông Klang (giai đoạn 2)</t>
  </si>
  <si>
    <t>Hồ sinh thái đập dâng Khe Ruôi thị trấn Krông Klang, huyện Đakrông (giai đoạn 1)</t>
  </si>
  <si>
    <t>Trạm y tế thị trấn Krông Klang; Hạng mục: San nền và làm sân</t>
  </si>
  <si>
    <t>Nâng cấp đường ĐH.46C</t>
  </si>
  <si>
    <t>Do vướng mắc công tác GPMB</t>
  </si>
  <si>
    <t>Quy hoạch khu dân cư trên địa bàn các xã, thị trấn huyện Tr Phong năm 2019</t>
  </si>
  <si>
    <t>Quy hoạch khu dân cư trên địa bàn các xã, Thị trấn huyện Tr Phong năm 2020</t>
  </si>
  <si>
    <t>Quy hoạch chi tiết điểm dân cư xã Triệu Phước</t>
  </si>
  <si>
    <t>Cơ sở hạ tầng khu đô thị Trung tâm hành chính huyện</t>
  </si>
  <si>
    <t>Vướng mắc trong công tác giải phóng mặt bằng</t>
  </si>
  <si>
    <t>93/BC-UBND
ngày 14/3/2024</t>
  </si>
  <si>
    <t>85/BC-UBND
ngày 27/02/2024
336/UBND-TH
ngày 14/3/2024</t>
  </si>
  <si>
    <t>78/BC-UBND
ngày 26/02/2024
610/UBND-TH
ngày 13/3/2024</t>
  </si>
  <si>
    <t>55/BC-UBND
ngày 26/02/2024
83/BC-UBND
ngày 14/3/2024</t>
  </si>
  <si>
    <t>263/UBND-TH
ngày 22/02/2024
363/UBND-TH
ngày 14/3/2024</t>
  </si>
  <si>
    <t>180/BC-UBND
ngày 14/3/2024</t>
  </si>
  <si>
    <t>(Kèm theo Tờ trình số       /TTr-UBND ngày       tháng      năm 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</si>
</sst>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_(* #,##0.0_);_(* \(#,##0.0\);_(* &quot;-&quot;??_);_(@_)"/>
    <numFmt numFmtId="166" formatCode="_-* #,##0.00\ _₫_-;\-* #,##0.00\ _₫_-;_-* &quot;-&quot;?\ _₫_-;_-@_-"/>
    <numFmt numFmtId="167" formatCode="_-* #,##0\ _₫_-;\-* #,##0\ _₫_-;_-* &quot;-&quot;?\ _₫_-;_-@_-"/>
    <numFmt numFmtId="168" formatCode="_-* #,##0.00\ _₫_-;\-* #,##0.00\ _₫_-;_-* &quot;-&quot;??\ _₫_-;_-@_-"/>
    <numFmt numFmtId="169" formatCode="0.0"/>
  </numFmts>
  <fonts count="28">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1"/>
      <color indexed="8"/>
      <name val="Calibri"/>
      <family val="2"/>
    </font>
    <font>
      <sz val="11"/>
      <name val="UVnTime"/>
    </font>
    <font>
      <b/>
      <i/>
      <sz val="12"/>
      <name val="Times New Roman"/>
      <family val="1"/>
    </font>
    <font>
      <sz val="11"/>
      <color theme="1"/>
      <name val="Calibri"/>
      <family val="2"/>
      <charset val="163"/>
      <scheme val="minor"/>
    </font>
    <font>
      <sz val="11"/>
      <color theme="1"/>
      <name val="Arial"/>
      <family val="2"/>
    </font>
    <font>
      <i/>
      <sz val="12"/>
      <name val="Times New Roman"/>
      <family val="1"/>
    </font>
    <font>
      <sz val="12"/>
      <color theme="1"/>
      <name val="Times New Roman"/>
      <family val="2"/>
    </font>
    <font>
      <sz val="12"/>
      <name val=".VnTime"/>
      <family val="2"/>
    </font>
    <font>
      <sz val="14"/>
      <name val=".VnTime"/>
      <family val="2"/>
    </font>
    <font>
      <sz val="12"/>
      <name val="Times New Roman"/>
      <family val="1"/>
      <charset val="163"/>
    </font>
    <font>
      <sz val="12"/>
      <color rgb="FFFF0000"/>
      <name val="Times New Roman"/>
      <family val="1"/>
    </font>
    <font>
      <sz val="12"/>
      <color theme="1"/>
      <name val="Times New Roman"/>
      <family val="1"/>
    </font>
    <font>
      <sz val="14"/>
      <name val="Times New Roman"/>
      <family val="1"/>
    </font>
    <font>
      <b/>
      <i/>
      <sz val="12"/>
      <color theme="1"/>
      <name val="Times New Roman"/>
      <family val="1"/>
    </font>
    <font>
      <b/>
      <sz val="12"/>
      <color theme="1"/>
      <name val="Times New Roman"/>
      <family val="1"/>
    </font>
    <font>
      <i/>
      <sz val="12"/>
      <color theme="1"/>
      <name val="Times New Roman"/>
      <family val="1"/>
    </font>
    <font>
      <sz val="10"/>
      <color theme="1"/>
      <name val="Arial"/>
      <family val="2"/>
    </font>
    <font>
      <sz val="8"/>
      <name val="Times New Roman"/>
      <family val="2"/>
    </font>
    <font>
      <b/>
      <i/>
      <sz val="14"/>
      <name val="Times New Roman"/>
      <family val="1"/>
    </font>
    <font>
      <sz val="11"/>
      <name val="Times New Roman"/>
      <family val="1"/>
    </font>
    <font>
      <sz val="10"/>
      <name val="Arial"/>
      <charset val="163"/>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8" fillId="0" borderId="0" applyFont="0" applyFill="0" applyBorder="0" applyAlignment="0" applyProtection="0"/>
    <xf numFmtId="43" fontId="7" fillId="0" borderId="0" applyFont="0" applyFill="0" applyBorder="0" applyAlignment="0" applyProtection="0"/>
    <xf numFmtId="0" fontId="10"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0" fontId="3" fillId="0" borderId="0"/>
    <xf numFmtId="0" fontId="4" fillId="0" borderId="0"/>
    <xf numFmtId="0" fontId="11" fillId="0" borderId="0"/>
    <xf numFmtId="0" fontId="2" fillId="0" borderId="0"/>
    <xf numFmtId="0" fontId="10" fillId="0" borderId="0"/>
    <xf numFmtId="0" fontId="2" fillId="0" borderId="0"/>
    <xf numFmtId="0" fontId="13" fillId="0" borderId="0"/>
    <xf numFmtId="0" fontId="1" fillId="0" borderId="0"/>
    <xf numFmtId="43" fontId="14" fillId="0" borderId="0" applyFont="0" applyFill="0" applyBorder="0" applyAlignment="0" applyProtection="0"/>
    <xf numFmtId="0" fontId="15" fillId="0" borderId="0"/>
    <xf numFmtId="0" fontId="1" fillId="0" borderId="0"/>
    <xf numFmtId="43" fontId="13" fillId="0" borderId="0" applyFont="0" applyFill="0" applyBorder="0" applyAlignment="0" applyProtection="0"/>
    <xf numFmtId="41" fontId="13" fillId="0" borderId="0" applyFont="0" applyFill="0" applyBorder="0" applyAlignment="0" applyProtection="0"/>
    <xf numFmtId="0" fontId="16" fillId="0" borderId="0"/>
    <xf numFmtId="0" fontId="4" fillId="0" borderId="0"/>
    <xf numFmtId="0" fontId="4" fillId="0" borderId="0"/>
    <xf numFmtId="0" fontId="6" fillId="0" borderId="0"/>
    <xf numFmtId="0" fontId="19" fillId="0" borderId="0"/>
    <xf numFmtId="168" fontId="7" fillId="0" borderId="0" applyFont="0" applyFill="0" applyBorder="0" applyAlignment="0" applyProtection="0"/>
    <xf numFmtId="0" fontId="23" fillId="0" borderId="0"/>
    <xf numFmtId="168" fontId="4" fillId="0" borderId="0" applyFont="0" applyFill="0" applyBorder="0" applyAlignment="0" applyProtection="0"/>
    <xf numFmtId="0" fontId="27" fillId="0" borderId="0"/>
    <xf numFmtId="168" fontId="27" fillId="0" borderId="0" applyFont="0" applyFill="0" applyBorder="0" applyAlignment="0" applyProtection="0"/>
  </cellStyleXfs>
  <cellXfs count="131">
    <xf numFmtId="0" fontId="0" fillId="0" borderId="0" xfId="0"/>
    <xf numFmtId="1" fontId="6" fillId="0" borderId="0" xfId="1" applyNumberFormat="1" applyFont="1" applyAlignment="1">
      <alignment vertical="center" wrapText="1"/>
    </xf>
    <xf numFmtId="1" fontId="6" fillId="0" borderId="0" xfId="1" applyNumberFormat="1"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3" fontId="6" fillId="0" borderId="0" xfId="0" applyNumberFormat="1" applyFont="1" applyAlignment="1">
      <alignment vertical="center" wrapText="1"/>
    </xf>
    <xf numFmtId="0" fontId="5" fillId="0" borderId="1" xfId="0" applyFont="1" applyBorder="1" applyAlignment="1">
      <alignment horizontal="center" vertical="center" wrapText="1"/>
    </xf>
    <xf numFmtId="4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3" fontId="5" fillId="0" borderId="1" xfId="1" quotePrefix="1" applyNumberFormat="1" applyFont="1" applyBorder="1" applyAlignment="1">
      <alignment horizontal="right"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3" fontId="6" fillId="0" borderId="1" xfId="1" quotePrefix="1" applyNumberFormat="1" applyFont="1" applyBorder="1" applyAlignment="1">
      <alignment horizontal="right" vertical="center" wrapText="1"/>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right" vertical="center" wrapText="1"/>
    </xf>
    <xf numFmtId="3" fontId="6" fillId="0" borderId="1" xfId="0" applyNumberFormat="1" applyFont="1" applyBorder="1" applyAlignment="1">
      <alignment horizontal="left" vertical="center" wrapText="1"/>
    </xf>
    <xf numFmtId="3" fontId="5" fillId="0" borderId="1" xfId="1" applyNumberFormat="1" applyFont="1" applyBorder="1" applyAlignment="1">
      <alignment horizontal="center" vertical="center" wrapText="1"/>
    </xf>
    <xf numFmtId="0" fontId="5" fillId="0" borderId="1" xfId="0" applyFont="1" applyBorder="1" applyAlignment="1">
      <alignment horizontal="left" vertical="center" wrapText="1"/>
    </xf>
    <xf numFmtId="41" fontId="6" fillId="0" borderId="1" xfId="20" applyFont="1" applyFill="1" applyBorder="1" applyAlignment="1" applyProtection="1">
      <alignment vertical="center" wrapText="1"/>
    </xf>
    <xf numFmtId="41" fontId="6" fillId="0" borderId="1" xfId="20" applyFont="1" applyFill="1" applyBorder="1" applyAlignment="1" applyProtection="1">
      <alignment horizontal="right" vertical="center" wrapText="1"/>
    </xf>
    <xf numFmtId="3" fontId="17" fillId="0" borderId="1" xfId="0" applyNumberFormat="1" applyFont="1" applyBorder="1" applyAlignment="1">
      <alignment horizontal="right" vertical="center" wrapText="1"/>
    </xf>
    <xf numFmtId="164" fontId="6" fillId="0" borderId="1" xfId="19" applyNumberFormat="1" applyFont="1" applyFill="1" applyBorder="1" applyAlignment="1" applyProtection="1">
      <alignment horizontal="right" vertical="center" wrapText="1"/>
    </xf>
    <xf numFmtId="0" fontId="6" fillId="0" borderId="1" xfId="0" quotePrefix="1" applyFont="1" applyBorder="1" applyAlignment="1">
      <alignment horizontal="left" vertical="center" wrapText="1"/>
    </xf>
    <xf numFmtId="0" fontId="5" fillId="2" borderId="1" xfId="19" applyNumberFormat="1" applyFont="1" applyFill="1" applyBorder="1" applyAlignment="1">
      <alignment horizontal="center" vertical="center"/>
    </xf>
    <xf numFmtId="0" fontId="6" fillId="2" borderId="1" xfId="19" applyNumberFormat="1" applyFont="1" applyFill="1" applyBorder="1" applyAlignment="1">
      <alignment horizontal="center" vertical="center"/>
    </xf>
    <xf numFmtId="0" fontId="6" fillId="2" borderId="1" xfId="0" applyFont="1" applyFill="1" applyBorder="1" applyAlignment="1">
      <alignment horizontal="left" vertical="center" wrapText="1"/>
    </xf>
    <xf numFmtId="1" fontId="18" fillId="2" borderId="1" xfId="24" applyNumberFormat="1"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165" fontId="6" fillId="2" borderId="1" xfId="19"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5" fillId="2" borderId="1" xfId="19" applyNumberFormat="1"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66" fontId="6" fillId="2" borderId="1" xfId="0" applyNumberFormat="1" applyFont="1" applyFill="1" applyBorder="1" applyAlignment="1" applyProtection="1">
      <alignment horizontal="right" vertical="center" wrapText="1"/>
      <protection locked="0"/>
    </xf>
    <xf numFmtId="0" fontId="18" fillId="3" borderId="1" xfId="23" applyFont="1" applyFill="1" applyBorder="1" applyAlignment="1">
      <alignment horizontal="center" vertical="center" wrapText="1"/>
    </xf>
    <xf numFmtId="167" fontId="5" fillId="2" borderId="1" xfId="0" applyNumberFormat="1" applyFont="1" applyFill="1" applyBorder="1" applyAlignment="1" applyProtection="1">
      <alignment horizontal="right" vertical="center" wrapText="1"/>
      <protection locked="0"/>
    </xf>
    <xf numFmtId="167" fontId="5" fillId="2" borderId="1" xfId="19" applyNumberFormat="1" applyFont="1" applyFill="1" applyBorder="1" applyAlignment="1">
      <alignment horizontal="right" vertical="center" wrapText="1"/>
    </xf>
    <xf numFmtId="167" fontId="6" fillId="2" borderId="1" xfId="19" applyNumberFormat="1" applyFont="1" applyFill="1" applyBorder="1" applyAlignment="1">
      <alignment horizontal="right" vertical="center" wrapText="1"/>
    </xf>
    <xf numFmtId="167" fontId="6" fillId="2" borderId="1" xfId="0" applyNumberFormat="1" applyFont="1" applyFill="1" applyBorder="1" applyAlignment="1" applyProtection="1">
      <alignment horizontal="right" vertical="center" wrapText="1"/>
      <protection locked="0"/>
    </xf>
    <xf numFmtId="0" fontId="5" fillId="0" borderId="1" xfId="0" applyFont="1" applyBorder="1" applyAlignment="1">
      <alignment horizontal="center" vertical="top" wrapText="1"/>
    </xf>
    <xf numFmtId="3" fontId="5" fillId="0" borderId="1" xfId="0" applyNumberFormat="1" applyFont="1" applyBorder="1" applyAlignment="1">
      <alignment horizontal="right" vertical="center" wrapText="1"/>
    </xf>
    <xf numFmtId="3" fontId="5" fillId="0" borderId="1" xfId="1" applyNumberFormat="1" applyFont="1" applyBorder="1" applyAlignment="1">
      <alignment horizontal="left" vertical="center" wrapText="1"/>
    </xf>
    <xf numFmtId="3" fontId="6" fillId="2" borderId="1" xfId="0" applyNumberFormat="1" applyFont="1" applyFill="1" applyBorder="1" applyAlignment="1">
      <alignment horizontal="right" vertical="center"/>
    </xf>
    <xf numFmtId="3" fontId="5" fillId="0" borderId="1" xfId="1" applyNumberFormat="1" applyFont="1" applyBorder="1" applyAlignment="1">
      <alignment horizontal="right" vertical="center" wrapText="1"/>
    </xf>
    <xf numFmtId="3" fontId="6" fillId="0" borderId="1" xfId="1" applyNumberFormat="1" applyFont="1" applyBorder="1" applyAlignment="1">
      <alignment horizontal="center" vertical="center" wrapText="1"/>
    </xf>
    <xf numFmtId="3" fontId="6" fillId="0" borderId="1" xfId="1" applyNumberFormat="1" applyFont="1" applyBorder="1" applyAlignment="1">
      <alignment horizontal="justify" vertical="center" wrapText="1"/>
    </xf>
    <xf numFmtId="2" fontId="6" fillId="2" borderId="1" xfId="12" applyNumberFormat="1" applyFont="1" applyFill="1" applyBorder="1" applyAlignment="1">
      <alignment horizontal="center" vertical="center" wrapText="1"/>
    </xf>
    <xf numFmtId="49" fontId="6" fillId="0" borderId="1" xfId="1" quotePrefix="1" applyNumberFormat="1" applyFont="1" applyBorder="1" applyAlignment="1">
      <alignment horizontal="center" vertical="center" wrapText="1"/>
    </xf>
    <xf numFmtId="3" fontId="6" fillId="0" borderId="1" xfId="1" applyNumberFormat="1" applyFont="1" applyBorder="1" applyAlignment="1">
      <alignment horizontal="right" vertical="center" wrapText="1"/>
    </xf>
    <xf numFmtId="0" fontId="6" fillId="0" borderId="1" xfId="0" applyFont="1" applyBorder="1" applyAlignment="1">
      <alignment horizontal="justify" vertical="center" wrapText="1"/>
    </xf>
    <xf numFmtId="0" fontId="6" fillId="2" borderId="1" xfId="25" applyFont="1" applyFill="1" applyBorder="1" applyAlignment="1">
      <alignment horizontal="center" vertical="center" wrapText="1"/>
    </xf>
    <xf numFmtId="3" fontId="6" fillId="2" borderId="1" xfId="0" applyNumberFormat="1" applyFont="1" applyFill="1" applyBorder="1" applyAlignment="1">
      <alignment horizontal="right" vertical="center" wrapText="1"/>
    </xf>
    <xf numFmtId="0" fontId="6" fillId="0" borderId="1" xfId="25" applyFont="1" applyBorder="1" applyAlignment="1">
      <alignment horizontal="center" vertical="center" wrapText="1"/>
    </xf>
    <xf numFmtId="3" fontId="6" fillId="0" borderId="1" xfId="0" applyNumberFormat="1" applyFont="1" applyBorder="1" applyAlignment="1">
      <alignment horizontal="right" vertical="center"/>
    </xf>
    <xf numFmtId="3" fontId="6" fillId="0" borderId="1" xfId="0" applyNumberFormat="1" applyFont="1" applyBorder="1" applyAlignment="1">
      <alignment horizontal="center" vertical="center" wrapText="1"/>
    </xf>
    <xf numFmtId="1" fontId="6" fillId="0" borderId="1" xfId="5" applyNumberFormat="1" applyFont="1" applyBorder="1" applyAlignment="1">
      <alignment horizontal="center" vertical="center" wrapText="1"/>
    </xf>
    <xf numFmtId="3" fontId="6" fillId="0" borderId="1" xfId="1" quotePrefix="1" applyNumberFormat="1" applyFont="1" applyBorder="1" applyAlignment="1">
      <alignment horizontal="center" vertical="center" wrapText="1"/>
    </xf>
    <xf numFmtId="1" fontId="6" fillId="0" borderId="1" xfId="1" applyNumberFormat="1" applyFont="1" applyBorder="1" applyAlignment="1">
      <alignment horizontal="center" vertical="center" wrapText="1"/>
    </xf>
    <xf numFmtId="1" fontId="18" fillId="0" borderId="1" xfId="19" applyNumberFormat="1" applyFont="1" applyFill="1" applyBorder="1" applyAlignment="1">
      <alignment horizontal="center" vertical="center" wrapText="1"/>
    </xf>
    <xf numFmtId="164" fontId="18" fillId="0" borderId="1" xfId="6" applyNumberFormat="1" applyFont="1" applyFill="1" applyBorder="1" applyAlignment="1">
      <alignment horizontal="center" vertical="center"/>
    </xf>
    <xf numFmtId="164" fontId="21" fillId="0" borderId="1" xfId="19" applyNumberFormat="1" applyFont="1" applyFill="1" applyBorder="1" applyAlignment="1">
      <alignment horizontal="right" vertical="center" wrapText="1"/>
    </xf>
    <xf numFmtId="164" fontId="18" fillId="0" borderId="1" xfId="19" applyNumberFormat="1" applyFont="1" applyFill="1" applyBorder="1" applyAlignment="1">
      <alignment horizontal="right"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164" fontId="6" fillId="0" borderId="1" xfId="19" quotePrefix="1" applyNumberFormat="1" applyFont="1" applyFill="1" applyBorder="1" applyAlignment="1">
      <alignment horizontal="right" vertical="center" wrapText="1"/>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3" fontId="5" fillId="0" borderId="1" xfId="1" quotePrefix="1" applyNumberFormat="1" applyFont="1" applyBorder="1" applyAlignment="1">
      <alignment horizontal="left" vertical="center" wrapText="1"/>
    </xf>
    <xf numFmtId="166" fontId="6" fillId="0" borderId="1" xfId="0" applyNumberFormat="1" applyFont="1" applyBorder="1" applyAlignment="1" applyProtection="1">
      <alignment horizontal="left" vertical="center" wrapText="1"/>
      <protection locked="0"/>
    </xf>
    <xf numFmtId="164" fontId="18" fillId="0" borderId="1" xfId="19" applyNumberFormat="1" applyFont="1" applyFill="1" applyBorder="1" applyAlignment="1">
      <alignment horizontal="left" vertical="center" wrapText="1"/>
    </xf>
    <xf numFmtId="164" fontId="22" fillId="0" borderId="1" xfId="19" applyNumberFormat="1" applyFont="1" applyFill="1" applyBorder="1" applyAlignment="1">
      <alignment horizontal="left" vertical="center" wrapText="1"/>
    </xf>
    <xf numFmtId="167" fontId="6" fillId="0" borderId="0" xfId="0" applyNumberFormat="1" applyFont="1" applyAlignment="1">
      <alignment vertical="center" wrapText="1"/>
    </xf>
    <xf numFmtId="0" fontId="6" fillId="4" borderId="0" xfId="0" applyFont="1" applyFill="1" applyAlignment="1">
      <alignment vertical="center" wrapText="1"/>
    </xf>
    <xf numFmtId="3" fontId="5" fillId="0" borderId="1" xfId="0" applyNumberFormat="1" applyFont="1" applyBorder="1" applyAlignment="1">
      <alignment horizontal="center" vertical="center" wrapText="1"/>
    </xf>
    <xf numFmtId="165" fontId="6" fillId="5" borderId="1" xfId="19" applyNumberFormat="1" applyFont="1" applyFill="1" applyBorder="1" applyAlignment="1">
      <alignment horizontal="center" vertical="center"/>
    </xf>
    <xf numFmtId="3" fontId="21" fillId="0" borderId="1" xfId="19" applyNumberFormat="1" applyFont="1" applyFill="1" applyBorder="1" applyAlignment="1">
      <alignment horizontal="right" vertical="center" wrapText="1"/>
    </xf>
    <xf numFmtId="3" fontId="5" fillId="0" borderId="1" xfId="19" quotePrefix="1" applyNumberFormat="1" applyFont="1" applyFill="1" applyBorder="1" applyAlignment="1">
      <alignment horizontal="right" vertical="center" wrapText="1"/>
    </xf>
    <xf numFmtId="3" fontId="6" fillId="0" borderId="1" xfId="19" quotePrefix="1" applyNumberFormat="1" applyFont="1" applyFill="1" applyBorder="1" applyAlignment="1">
      <alignment horizontal="right" vertical="center" wrapText="1"/>
    </xf>
    <xf numFmtId="49" fontId="6" fillId="2" borderId="1" xfId="0" quotePrefix="1" applyNumberFormat="1" applyFont="1" applyFill="1" applyBorder="1" applyAlignment="1" applyProtection="1">
      <alignment horizontal="left" vertical="center" wrapText="1"/>
      <protection locked="0"/>
    </xf>
    <xf numFmtId="166" fontId="6" fillId="2" borderId="1" xfId="0" applyNumberFormat="1" applyFont="1" applyFill="1" applyBorder="1" applyAlignment="1" applyProtection="1">
      <alignment horizontal="left" vertical="center" wrapText="1"/>
      <protection locked="0"/>
    </xf>
    <xf numFmtId="167" fontId="6" fillId="0" borderId="1" xfId="0" applyNumberFormat="1" applyFont="1" applyBorder="1" applyAlignment="1">
      <alignment horizontal="right" vertical="center" wrapText="1"/>
    </xf>
    <xf numFmtId="0" fontId="26" fillId="0" borderId="1" xfId="0" applyFont="1" applyBorder="1" applyAlignment="1">
      <alignment horizontal="center" vertical="center" wrapText="1"/>
    </xf>
    <xf numFmtId="3" fontId="6" fillId="0" borderId="1" xfId="1" quotePrefix="1" applyNumberFormat="1" applyFont="1" applyBorder="1" applyAlignment="1">
      <alignment horizontal="left" vertical="center" wrapText="1"/>
    </xf>
    <xf numFmtId="0" fontId="6" fillId="2" borderId="1" xfId="0" applyFont="1" applyFill="1" applyBorder="1" applyAlignment="1">
      <alignment horizontal="justify" vertical="center" wrapText="1"/>
    </xf>
    <xf numFmtId="3" fontId="6" fillId="2" borderId="1" xfId="0" applyNumberFormat="1" applyFont="1" applyFill="1" applyBorder="1" applyAlignment="1">
      <alignment horizontal="center" vertical="center"/>
    </xf>
    <xf numFmtId="164" fontId="6" fillId="0" borderId="1" xfId="19" applyNumberFormat="1" applyFont="1" applyFill="1" applyBorder="1" applyAlignment="1" applyProtection="1">
      <alignment horizontal="left" vertical="center" wrapText="1"/>
    </xf>
    <xf numFmtId="0" fontId="6" fillId="0" borderId="1" xfId="29" applyFont="1" applyBorder="1" applyAlignment="1">
      <alignment vertical="center" wrapText="1"/>
    </xf>
    <xf numFmtId="0" fontId="6" fillId="0" borderId="1" xfId="29" applyFont="1" applyBorder="1" applyAlignment="1">
      <alignment horizontal="left" vertical="center" wrapText="1"/>
    </xf>
    <xf numFmtId="164" fontId="6" fillId="0" borderId="1" xfId="30" applyNumberFormat="1" applyFont="1" applyFill="1" applyBorder="1" applyAlignment="1" applyProtection="1">
      <alignment vertical="center" wrapText="1"/>
    </xf>
    <xf numFmtId="3" fontId="6" fillId="0" borderId="1" xfId="29" applyNumberFormat="1" applyFont="1" applyBorder="1" applyAlignment="1">
      <alignment vertical="center" wrapText="1"/>
    </xf>
    <xf numFmtId="0" fontId="16" fillId="0" borderId="1" xfId="29" applyFont="1" applyBorder="1" applyAlignment="1">
      <alignment horizontal="center" vertical="center" wrapText="1"/>
    </xf>
    <xf numFmtId="0" fontId="6" fillId="0" borderId="1" xfId="29"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3" fontId="6" fillId="0" borderId="3" xfId="0" applyNumberFormat="1" applyFont="1" applyBorder="1" applyAlignment="1">
      <alignment horizontal="right" vertical="center" wrapText="1"/>
    </xf>
    <xf numFmtId="3" fontId="6" fillId="0" borderId="3" xfId="0" applyNumberFormat="1" applyFont="1" applyBorder="1" applyAlignment="1">
      <alignment horizontal="center" vertical="center" wrapText="1"/>
    </xf>
    <xf numFmtId="169" fontId="6" fillId="0" borderId="0" xfId="0" applyNumberFormat="1" applyFont="1" applyAlignment="1">
      <alignment vertical="center" wrapText="1"/>
    </xf>
    <xf numFmtId="0" fontId="5" fillId="0" borderId="4" xfId="0" applyFont="1" applyBorder="1" applyAlignment="1">
      <alignment vertical="center" wrapText="1"/>
    </xf>
    <xf numFmtId="3" fontId="5" fillId="0" borderId="4" xfId="0" applyNumberFormat="1" applyFont="1" applyBorder="1" applyAlignment="1">
      <alignment vertical="center" wrapText="1"/>
    </xf>
    <xf numFmtId="0" fontId="6" fillId="0" borderId="0" xfId="0" applyFont="1" applyAlignment="1">
      <alignment horizontal="center" wrapText="1"/>
    </xf>
    <xf numFmtId="0" fontId="6"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5" fillId="0" borderId="0" xfId="0" applyFont="1" applyAlignment="1">
      <alignment horizontal="center" vertical="center" wrapText="1"/>
    </xf>
    <xf numFmtId="1" fontId="12" fillId="0" borderId="0" xfId="0" applyNumberFormat="1" applyFont="1" applyAlignment="1">
      <alignment horizontal="center" vertical="center" wrapText="1"/>
    </xf>
    <xf numFmtId="0" fontId="9" fillId="0" borderId="5" xfId="0" applyFont="1" applyBorder="1" applyAlignment="1">
      <alignment horizontal="right" vertical="center" wrapText="1"/>
    </xf>
    <xf numFmtId="0" fontId="9" fillId="0" borderId="8" xfId="0" applyFont="1" applyBorder="1" applyAlignment="1">
      <alignment horizontal="left" wrapText="1"/>
    </xf>
    <xf numFmtId="3" fontId="5" fillId="0" borderId="2" xfId="1" applyNumberFormat="1" applyFont="1" applyBorder="1" applyAlignment="1">
      <alignment horizontal="center" vertical="center" wrapText="1"/>
    </xf>
    <xf numFmtId="3" fontId="5" fillId="0" borderId="6" xfId="1"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3" fontId="9" fillId="0" borderId="5" xfId="0" applyNumberFormat="1" applyFont="1" applyBorder="1" applyAlignment="1">
      <alignment horizontal="right" vertical="center" wrapText="1"/>
    </xf>
    <xf numFmtId="0" fontId="25" fillId="0" borderId="0" xfId="0" applyFont="1" applyAlignment="1">
      <alignment horizontal="right" vertical="center" wrapText="1"/>
    </xf>
    <xf numFmtId="1" fontId="5" fillId="0" borderId="0" xfId="1" applyNumberFormat="1" applyFont="1" applyAlignment="1">
      <alignment horizontal="center" vertical="center" wrapText="1"/>
    </xf>
    <xf numFmtId="1" fontId="12" fillId="0" borderId="0" xfId="1" applyNumberFormat="1" applyFont="1" applyAlignment="1">
      <alignment horizontal="center" vertical="center" wrapText="1"/>
    </xf>
    <xf numFmtId="3" fontId="5"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cellXfs>
  <cellStyles count="31">
    <cellStyle name="Comma" xfId="19" builtinId="3"/>
    <cellStyle name="Comma [0]" xfId="20" builtinId="6"/>
    <cellStyle name="Comma 2" xfId="6" xr:uid="{00000000-0005-0000-0000-000002000000}"/>
    <cellStyle name="Comma 2 10" xfId="7" xr:uid="{00000000-0005-0000-0000-000003000000}"/>
    <cellStyle name="Comma 2 2" xfId="2" xr:uid="{00000000-0005-0000-0000-000004000000}"/>
    <cellStyle name="Comma 2 2 2" xfId="26" xr:uid="{00000000-0005-0000-0000-000005000000}"/>
    <cellStyle name="Comma 21" xfId="3" xr:uid="{00000000-0005-0000-0000-000006000000}"/>
    <cellStyle name="Comma 3" xfId="30" xr:uid="{30799914-AE87-4BC6-B450-820BB752EECB}"/>
    <cellStyle name="Comma 4" xfId="28" xr:uid="{CC84710D-7130-472A-A2FF-7C59879EA9A9}"/>
    <cellStyle name="Comma 7" xfId="16" xr:uid="{00000000-0005-0000-0000-000007000000}"/>
    <cellStyle name="Normal" xfId="0" builtinId="0"/>
    <cellStyle name="Normal 10" xfId="17" xr:uid="{00000000-0005-0000-0000-000009000000}"/>
    <cellStyle name="Normal 10 10 2" xfId="15" xr:uid="{00000000-0005-0000-0000-00000A000000}"/>
    <cellStyle name="Normal 10 8" xfId="10" xr:uid="{00000000-0005-0000-0000-00000B000000}"/>
    <cellStyle name="Normal 11" xfId="18" xr:uid="{00000000-0005-0000-0000-00000C000000}"/>
    <cellStyle name="Normal 11 4 2" xfId="12" xr:uid="{00000000-0005-0000-0000-00000D000000}"/>
    <cellStyle name="Normal 2" xfId="4" xr:uid="{00000000-0005-0000-0000-00000E000000}"/>
    <cellStyle name="Normal 2 29" xfId="13" xr:uid="{00000000-0005-0000-0000-00000F000000}"/>
    <cellStyle name="Normal 2 34" xfId="8" xr:uid="{00000000-0005-0000-0000-000010000000}"/>
    <cellStyle name="Normal 3" xfId="29" xr:uid="{6DDD76C8-BA9E-4262-9223-22C5CC2BD14F}"/>
    <cellStyle name="Normal 3 3" xfId="5" xr:uid="{00000000-0005-0000-0000-000011000000}"/>
    <cellStyle name="Normal 3 4" xfId="9" xr:uid="{00000000-0005-0000-0000-000012000000}"/>
    <cellStyle name="Normal 4" xfId="23" xr:uid="{00000000-0005-0000-0000-000013000000}"/>
    <cellStyle name="Normal 5" xfId="22" xr:uid="{00000000-0005-0000-0000-000014000000}"/>
    <cellStyle name="Normal 57" xfId="11" xr:uid="{00000000-0005-0000-0000-000015000000}"/>
    <cellStyle name="Normal 67" xfId="14" xr:uid="{00000000-0005-0000-0000-000016000000}"/>
    <cellStyle name="Normal 7" xfId="27" xr:uid="{00000000-0005-0000-0000-000017000000}"/>
    <cellStyle name="Normal 8 3" xfId="21" xr:uid="{00000000-0005-0000-0000-000018000000}"/>
    <cellStyle name="Normal_Bieu mau (CV )" xfId="1" xr:uid="{00000000-0005-0000-0000-000019000000}"/>
    <cellStyle name="Normal_KH 2010-bieu 6" xfId="25" xr:uid="{00000000-0005-0000-0000-00001A000000}"/>
    <cellStyle name="Normal_Sheet1" xfId="24"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
  <sheetViews>
    <sheetView zoomScale="80" zoomScaleNormal="80" workbookViewId="0">
      <pane xSplit="2" ySplit="7" topLeftCell="C9" activePane="bottomRight" state="frozen"/>
      <selection activeCell="I6" sqref="I6:I7"/>
      <selection pane="topRight" activeCell="I6" sqref="I6:I7"/>
      <selection pane="bottomLeft" activeCell="I6" sqref="I6:I7"/>
      <selection pane="bottomRight" activeCell="A5" sqref="A5:I5"/>
    </sheetView>
  </sheetViews>
  <sheetFormatPr defaultColWidth="9" defaultRowHeight="15.5"/>
  <cols>
    <col min="1" max="1" width="4.58203125" style="3" customWidth="1"/>
    <col min="2" max="2" width="24.75" style="3" customWidth="1"/>
    <col min="3" max="6" width="15.58203125" style="6" customWidth="1"/>
    <col min="7" max="7" width="14.75" style="6" hidden="1" customWidth="1"/>
    <col min="8" max="8" width="17.08203125" style="6" customWidth="1"/>
    <col min="9" max="9" width="19.4140625" style="6" customWidth="1"/>
    <col min="10" max="11" width="14.08203125" style="3" customWidth="1"/>
    <col min="12" max="12" width="11.25" style="3" bestFit="1" customWidth="1"/>
    <col min="13" max="16384" width="9" style="3"/>
  </cols>
  <sheetData>
    <row r="1" spans="1:12" ht="15.65" customHeight="1">
      <c r="A1" s="110" t="s">
        <v>19</v>
      </c>
      <c r="B1" s="110"/>
      <c r="C1" s="110"/>
      <c r="D1" s="110"/>
      <c r="E1" s="110"/>
      <c r="F1" s="110"/>
      <c r="G1" s="110"/>
      <c r="H1" s="110"/>
      <c r="I1" s="110"/>
    </row>
    <row r="2" spans="1:12" ht="15.65" customHeight="1">
      <c r="A2" s="110" t="s">
        <v>106</v>
      </c>
      <c r="B2" s="110"/>
      <c r="C2" s="110"/>
      <c r="D2" s="110"/>
      <c r="E2" s="110"/>
      <c r="F2" s="110"/>
      <c r="G2" s="110"/>
      <c r="H2" s="110"/>
      <c r="I2" s="110"/>
    </row>
    <row r="3" spans="1:12" ht="15.65" customHeight="1">
      <c r="A3" s="110" t="s">
        <v>155</v>
      </c>
      <c r="B3" s="110"/>
      <c r="C3" s="110"/>
      <c r="D3" s="110"/>
      <c r="E3" s="110"/>
      <c r="F3" s="110"/>
      <c r="G3" s="110"/>
      <c r="H3" s="110"/>
      <c r="I3" s="110"/>
    </row>
    <row r="4" spans="1:12" ht="15.65" customHeight="1">
      <c r="A4" s="111" t="s">
        <v>296</v>
      </c>
      <c r="B4" s="111"/>
      <c r="C4" s="111"/>
      <c r="D4" s="111"/>
      <c r="E4" s="111"/>
      <c r="F4" s="111"/>
      <c r="G4" s="111"/>
      <c r="H4" s="111"/>
      <c r="I4" s="111"/>
    </row>
    <row r="5" spans="1:12" ht="15.65" customHeight="1">
      <c r="A5" s="112" t="s">
        <v>5</v>
      </c>
      <c r="B5" s="112"/>
      <c r="C5" s="112"/>
      <c r="D5" s="112"/>
      <c r="E5" s="112"/>
      <c r="F5" s="112"/>
      <c r="G5" s="112"/>
      <c r="H5" s="112"/>
      <c r="I5" s="112"/>
    </row>
    <row r="6" spans="1:12" ht="37" customHeight="1">
      <c r="A6" s="114" t="s">
        <v>0</v>
      </c>
      <c r="B6" s="114" t="s">
        <v>7</v>
      </c>
      <c r="C6" s="114" t="s">
        <v>154</v>
      </c>
      <c r="D6" s="116" t="s">
        <v>18</v>
      </c>
      <c r="E6" s="117"/>
      <c r="F6" s="118"/>
      <c r="G6" s="114" t="s">
        <v>94</v>
      </c>
      <c r="H6" s="114" t="s">
        <v>93</v>
      </c>
      <c r="I6" s="114" t="s">
        <v>87</v>
      </c>
    </row>
    <row r="7" spans="1:12" ht="22.5" customHeight="1">
      <c r="A7" s="115"/>
      <c r="B7" s="115"/>
      <c r="C7" s="115"/>
      <c r="D7" s="7" t="s">
        <v>15</v>
      </c>
      <c r="E7" s="7" t="s">
        <v>16</v>
      </c>
      <c r="F7" s="7" t="s">
        <v>17</v>
      </c>
      <c r="G7" s="115"/>
      <c r="H7" s="115"/>
      <c r="I7" s="115"/>
    </row>
    <row r="8" spans="1:12" ht="62">
      <c r="A8" s="99">
        <v>1</v>
      </c>
      <c r="B8" s="100" t="s">
        <v>242</v>
      </c>
      <c r="C8" s="101">
        <f>'2.CC'!G9</f>
        <v>358754144</v>
      </c>
      <c r="D8" s="101"/>
      <c r="E8" s="101">
        <f>'2.CC'!I9</f>
        <v>358754144</v>
      </c>
      <c r="F8" s="101">
        <f>'2.CC'!J9</f>
        <v>0</v>
      </c>
      <c r="G8" s="101">
        <f>'2.CC'!G9</f>
        <v>358754144</v>
      </c>
      <c r="H8" s="102" t="s">
        <v>247</v>
      </c>
      <c r="I8" s="102" t="s">
        <v>100</v>
      </c>
      <c r="J8" s="6">
        <f>C8-D8-E8-F8</f>
        <v>0</v>
      </c>
      <c r="K8" s="6">
        <v>2</v>
      </c>
      <c r="L8" s="103"/>
    </row>
    <row r="9" spans="1:12" ht="62">
      <c r="A9" s="99">
        <v>2</v>
      </c>
      <c r="B9" s="100" t="s">
        <v>8</v>
      </c>
      <c r="C9" s="101">
        <f>'3.HL'!G9</f>
        <v>4237202000</v>
      </c>
      <c r="D9" s="101">
        <f>'3.HL'!H9</f>
        <v>127230000</v>
      </c>
      <c r="E9" s="101">
        <f>'3.HL'!I9</f>
        <v>66838000</v>
      </c>
      <c r="F9" s="101">
        <f>'3.HL'!J9</f>
        <v>4043134000</v>
      </c>
      <c r="G9" s="101">
        <f>'3.HL'!G9</f>
        <v>4237202000</v>
      </c>
      <c r="H9" s="102" t="s">
        <v>291</v>
      </c>
      <c r="I9" s="102" t="s">
        <v>101</v>
      </c>
      <c r="J9" s="6">
        <f t="shared" ref="J9:J15" si="0">C9-D9-E9-F9</f>
        <v>0</v>
      </c>
      <c r="K9" s="6">
        <v>27</v>
      </c>
      <c r="L9" s="103"/>
    </row>
    <row r="10" spans="1:12" ht="62">
      <c r="A10" s="99">
        <v>3</v>
      </c>
      <c r="B10" s="100" t="s">
        <v>9</v>
      </c>
      <c r="C10" s="101">
        <f>'4.VL'!G9</f>
        <v>5587357600</v>
      </c>
      <c r="D10" s="101">
        <f>'4.VL'!H9</f>
        <v>0</v>
      </c>
      <c r="E10" s="101">
        <f>'4.VL'!I9</f>
        <v>5587357600</v>
      </c>
      <c r="F10" s="101">
        <f>'4.VL'!J9</f>
        <v>0</v>
      </c>
      <c r="G10" s="101">
        <f>'4.VL'!G9</f>
        <v>5587357600</v>
      </c>
      <c r="H10" s="102" t="s">
        <v>259</v>
      </c>
      <c r="I10" s="102" t="s">
        <v>102</v>
      </c>
      <c r="J10" s="6">
        <f t="shared" si="0"/>
        <v>0</v>
      </c>
      <c r="K10" s="6">
        <v>67</v>
      </c>
      <c r="L10" s="103"/>
    </row>
    <row r="11" spans="1:12" ht="62">
      <c r="A11" s="99">
        <v>4</v>
      </c>
      <c r="B11" s="100" t="s">
        <v>10</v>
      </c>
      <c r="C11" s="101">
        <f>'5.GL'!G9</f>
        <v>1145357000</v>
      </c>
      <c r="D11" s="101">
        <f>'5.GL'!H9</f>
        <v>0</v>
      </c>
      <c r="E11" s="101">
        <f>'5.GL'!I9</f>
        <v>685717000</v>
      </c>
      <c r="F11" s="101">
        <f>'5.GL'!K9</f>
        <v>459640000</v>
      </c>
      <c r="G11" s="101">
        <f>'5.GL'!G9</f>
        <v>1145357000</v>
      </c>
      <c r="H11" s="102" t="s">
        <v>292</v>
      </c>
      <c r="I11" s="102" t="s">
        <v>103</v>
      </c>
      <c r="J11" s="6">
        <f t="shared" si="0"/>
        <v>0</v>
      </c>
      <c r="K11" s="6">
        <v>3</v>
      </c>
      <c r="L11" s="103"/>
    </row>
    <row r="12" spans="1:12" ht="62">
      <c r="A12" s="99">
        <v>5</v>
      </c>
      <c r="B12" s="100" t="s">
        <v>11</v>
      </c>
      <c r="C12" s="101">
        <f>'6.CL'!G9</f>
        <v>855313000</v>
      </c>
      <c r="D12" s="101">
        <f>'6.CL'!H9</f>
        <v>0</v>
      </c>
      <c r="E12" s="101">
        <f>'6.CL'!I9</f>
        <v>455313000</v>
      </c>
      <c r="F12" s="101">
        <f>'6.CL'!J9</f>
        <v>400000000</v>
      </c>
      <c r="G12" s="101">
        <f>'6.CL'!G9</f>
        <v>855313000</v>
      </c>
      <c r="H12" s="102" t="s">
        <v>293</v>
      </c>
      <c r="I12" s="102" t="s">
        <v>104</v>
      </c>
      <c r="J12" s="6">
        <f t="shared" si="0"/>
        <v>0</v>
      </c>
      <c r="K12" s="6">
        <v>5</v>
      </c>
      <c r="L12" s="103"/>
    </row>
    <row r="13" spans="1:12" ht="62">
      <c r="A13" s="99">
        <v>6</v>
      </c>
      <c r="B13" s="100" t="s">
        <v>12</v>
      </c>
      <c r="C13" s="101">
        <f>'7.DK'!G9</f>
        <v>8122262088</v>
      </c>
      <c r="D13" s="101">
        <f>'7.DK'!H9</f>
        <v>0</v>
      </c>
      <c r="E13" s="101">
        <f>'7.DK'!I9</f>
        <v>1460565000</v>
      </c>
      <c r="F13" s="101">
        <f>'7.DK'!J9</f>
        <v>6661697088</v>
      </c>
      <c r="G13" s="101">
        <f>'7.DK'!G9</f>
        <v>8122262088</v>
      </c>
      <c r="H13" s="102" t="s">
        <v>294</v>
      </c>
      <c r="I13" s="102" t="s">
        <v>105</v>
      </c>
      <c r="J13" s="6">
        <f t="shared" si="0"/>
        <v>0</v>
      </c>
      <c r="K13" s="6">
        <v>4</v>
      </c>
      <c r="L13" s="103"/>
    </row>
    <row r="14" spans="1:12" ht="31">
      <c r="A14" s="99">
        <v>7</v>
      </c>
      <c r="B14" s="100" t="s">
        <v>6</v>
      </c>
      <c r="C14" s="101">
        <f>'8.TP'!G9</f>
        <v>738065000</v>
      </c>
      <c r="D14" s="101"/>
      <c r="E14" s="101"/>
      <c r="F14" s="101">
        <f>'8.TP'!J9</f>
        <v>738065000</v>
      </c>
      <c r="G14" s="101"/>
      <c r="H14" s="102" t="s">
        <v>290</v>
      </c>
      <c r="I14" s="102" t="s">
        <v>261</v>
      </c>
      <c r="J14" s="6">
        <f t="shared" si="0"/>
        <v>0</v>
      </c>
      <c r="K14" s="6">
        <v>11</v>
      </c>
      <c r="L14" s="103"/>
    </row>
    <row r="15" spans="1:12" ht="31">
      <c r="A15" s="99">
        <v>8</v>
      </c>
      <c r="B15" s="100" t="s">
        <v>13</v>
      </c>
      <c r="C15" s="101">
        <f>'9.HH'!G9</f>
        <v>3995533000</v>
      </c>
      <c r="D15" s="101"/>
      <c r="E15" s="101">
        <f>'9.HH'!I9</f>
        <v>2698778000</v>
      </c>
      <c r="F15" s="101">
        <f>'9.HH'!J9</f>
        <v>1296755000</v>
      </c>
      <c r="G15" s="101"/>
      <c r="H15" s="102" t="s">
        <v>295</v>
      </c>
      <c r="I15" s="102" t="s">
        <v>262</v>
      </c>
      <c r="J15" s="6">
        <f t="shared" si="0"/>
        <v>0</v>
      </c>
      <c r="K15" s="6"/>
      <c r="L15" s="103"/>
    </row>
    <row r="16" spans="1:12" s="4" customFormat="1" ht="15">
      <c r="A16" s="104"/>
      <c r="B16" s="104" t="s">
        <v>4</v>
      </c>
      <c r="C16" s="105">
        <f>SUM(C8:C15)</f>
        <v>25039843832</v>
      </c>
      <c r="D16" s="105">
        <f t="shared" ref="D16:F16" si="1">SUM(D8:D15)</f>
        <v>127230000</v>
      </c>
      <c r="E16" s="105">
        <f t="shared" si="1"/>
        <v>11313322744</v>
      </c>
      <c r="F16" s="105">
        <f t="shared" si="1"/>
        <v>13599291088</v>
      </c>
      <c r="G16" s="105">
        <f>SUM(G8:G15)</f>
        <v>20306245832</v>
      </c>
      <c r="H16" s="105"/>
      <c r="I16" s="105"/>
      <c r="J16" s="105">
        <f t="shared" ref="J16:K16" si="2">SUM(J8:J15)</f>
        <v>0</v>
      </c>
      <c r="K16" s="105">
        <f t="shared" si="2"/>
        <v>119</v>
      </c>
      <c r="L16" s="105"/>
    </row>
    <row r="17" spans="1:15" s="107" customFormat="1" ht="25" customHeight="1">
      <c r="A17" s="106" t="s">
        <v>95</v>
      </c>
      <c r="B17" s="113" t="s">
        <v>96</v>
      </c>
      <c r="C17" s="113"/>
      <c r="D17" s="113"/>
      <c r="E17" s="113"/>
      <c r="F17" s="113"/>
      <c r="G17" s="113"/>
      <c r="H17" s="113"/>
      <c r="I17" s="113"/>
      <c r="J17" s="113"/>
      <c r="K17" s="113"/>
      <c r="L17" s="113"/>
      <c r="M17" s="113"/>
      <c r="N17" s="113"/>
      <c r="O17" s="113"/>
    </row>
    <row r="18" spans="1:15" s="108" customFormat="1" ht="15.65" hidden="1" customHeight="1">
      <c r="A18" s="109" t="s">
        <v>97</v>
      </c>
      <c r="B18" s="109"/>
      <c r="C18" s="109"/>
      <c r="D18" s="109"/>
      <c r="E18" s="109"/>
      <c r="F18" s="109"/>
      <c r="G18" s="109"/>
      <c r="H18" s="109"/>
      <c r="I18" s="109"/>
    </row>
    <row r="19" spans="1:15" s="108" customFormat="1" ht="15.65" customHeight="1">
      <c r="A19" s="109" t="s">
        <v>97</v>
      </c>
      <c r="B19" s="109"/>
      <c r="C19" s="109"/>
      <c r="D19" s="109"/>
      <c r="E19" s="109"/>
      <c r="F19" s="109"/>
      <c r="G19" s="109"/>
      <c r="H19" s="109"/>
      <c r="I19" s="109"/>
    </row>
    <row r="20" spans="1:15" s="108" customFormat="1" ht="15.65" customHeight="1">
      <c r="A20" s="109" t="s">
        <v>98</v>
      </c>
      <c r="B20" s="109"/>
      <c r="C20" s="109"/>
      <c r="D20" s="109"/>
      <c r="E20" s="109"/>
      <c r="F20" s="109"/>
      <c r="G20" s="109"/>
      <c r="H20" s="109"/>
      <c r="I20" s="109"/>
    </row>
    <row r="21" spans="1:15" s="108" customFormat="1" ht="32.5" hidden="1" customHeight="1">
      <c r="A21" s="109" t="s">
        <v>245</v>
      </c>
      <c r="B21" s="109"/>
      <c r="C21" s="109"/>
      <c r="D21" s="109"/>
      <c r="E21" s="109"/>
      <c r="F21" s="109"/>
      <c r="G21" s="109"/>
      <c r="H21" s="109"/>
      <c r="I21" s="109"/>
    </row>
    <row r="22" spans="1:15" s="108" customFormat="1" ht="31" customHeight="1">
      <c r="A22" s="109" t="s">
        <v>99</v>
      </c>
      <c r="B22" s="109"/>
      <c r="C22" s="109"/>
      <c r="D22" s="109"/>
      <c r="E22" s="109"/>
      <c r="F22" s="109"/>
      <c r="G22" s="109"/>
      <c r="H22" s="109"/>
      <c r="I22" s="109"/>
    </row>
  </sheetData>
  <mergeCells count="18">
    <mergeCell ref="B17:O17"/>
    <mergeCell ref="A6:A7"/>
    <mergeCell ref="B6:B7"/>
    <mergeCell ref="C6:C7"/>
    <mergeCell ref="H6:H7"/>
    <mergeCell ref="D6:F6"/>
    <mergeCell ref="G6:G7"/>
    <mergeCell ref="I6:I7"/>
    <mergeCell ref="A1:I1"/>
    <mergeCell ref="A2:I2"/>
    <mergeCell ref="A3:I3"/>
    <mergeCell ref="A4:I4"/>
    <mergeCell ref="A5:I5"/>
    <mergeCell ref="A18:I18"/>
    <mergeCell ref="A20:I20"/>
    <mergeCell ref="A19:I19"/>
    <mergeCell ref="A21:I21"/>
    <mergeCell ref="A22:I22"/>
  </mergeCells>
  <phoneticPr fontId="24" type="noConversion"/>
  <pageMargins left="0.7" right="0.25" top="0.75" bottom="0.75" header="0.3" footer="0.3"/>
  <pageSetup paperSize="9"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
  <sheetViews>
    <sheetView zoomScale="70" zoomScaleNormal="70" workbookViewId="0">
      <pane xSplit="2" ySplit="8" topLeftCell="E9" activePane="bottomRight" state="frozen"/>
      <selection activeCell="E9" sqref="E9"/>
      <selection pane="topRight" activeCell="E9" sqref="E9"/>
      <selection pane="bottomLeft" activeCell="E9" sqref="E9"/>
      <selection pane="bottomRight" activeCell="F7" sqref="F7:F8"/>
    </sheetView>
  </sheetViews>
  <sheetFormatPr defaultColWidth="9" defaultRowHeight="15.5"/>
  <cols>
    <col min="1" max="1" width="3.58203125" style="2" customWidth="1"/>
    <col min="2" max="2" width="29" style="1" customWidth="1"/>
    <col min="3" max="3" width="17.25" style="2" hidden="1" customWidth="1"/>
    <col min="4" max="4" width="11" style="2" hidden="1" customWidth="1"/>
    <col min="5" max="6" width="13.58203125" style="1" customWidth="1"/>
    <col min="7" max="7" width="13.58203125" style="6" customWidth="1"/>
    <col min="8" max="8" width="13.58203125" style="6" hidden="1" customWidth="1"/>
    <col min="9" max="10" width="15.58203125" style="3" customWidth="1"/>
    <col min="11" max="11" width="26.5" style="3" customWidth="1"/>
    <col min="12" max="12" width="14.25" style="3" customWidth="1"/>
    <col min="13" max="16384" width="9" style="3"/>
  </cols>
  <sheetData>
    <row r="1" spans="1:12" ht="17.5">
      <c r="J1" s="125" t="s">
        <v>242</v>
      </c>
      <c r="K1" s="125"/>
    </row>
    <row r="2" spans="1:12" ht="15.75" customHeight="1">
      <c r="A2" s="126" t="s">
        <v>20</v>
      </c>
      <c r="B2" s="126"/>
      <c r="C2" s="126"/>
      <c r="D2" s="126"/>
      <c r="E2" s="126"/>
      <c r="F2" s="126"/>
      <c r="G2" s="126"/>
      <c r="H2" s="126"/>
      <c r="I2" s="126"/>
      <c r="J2" s="126"/>
      <c r="K2" s="126"/>
    </row>
    <row r="3" spans="1:12" ht="15.75" customHeight="1">
      <c r="A3" s="126" t="s">
        <v>107</v>
      </c>
      <c r="B3" s="126"/>
      <c r="C3" s="126"/>
      <c r="D3" s="126"/>
      <c r="E3" s="126"/>
      <c r="F3" s="126"/>
      <c r="G3" s="126"/>
      <c r="H3" s="126"/>
      <c r="I3" s="126"/>
      <c r="J3" s="126"/>
      <c r="K3" s="126"/>
    </row>
    <row r="4" spans="1:12" ht="15.75" customHeight="1">
      <c r="A4" s="126" t="s">
        <v>161</v>
      </c>
      <c r="B4" s="126"/>
      <c r="C4" s="126"/>
      <c r="D4" s="126"/>
      <c r="E4" s="126"/>
      <c r="F4" s="126"/>
      <c r="G4" s="126"/>
      <c r="H4" s="126"/>
      <c r="I4" s="126"/>
      <c r="J4" s="126"/>
      <c r="K4" s="126"/>
    </row>
    <row r="5" spans="1:12" ht="15.75" customHeight="1">
      <c r="A5" s="127" t="str">
        <f>'TH huyen'!A4</f>
        <v>(Kèm theo Tờ trình số       /TTr-UBND ngày       tháng      năm 2024 của Ủy ban nhân dân tỉnh)</v>
      </c>
      <c r="B5" s="127"/>
      <c r="C5" s="127"/>
      <c r="D5" s="127"/>
      <c r="E5" s="127"/>
      <c r="F5" s="127"/>
      <c r="G5" s="127"/>
      <c r="H5" s="127"/>
      <c r="I5" s="127"/>
      <c r="J5" s="127"/>
      <c r="K5" s="127"/>
    </row>
    <row r="6" spans="1:12" ht="15.75" customHeight="1">
      <c r="A6" s="124" t="s">
        <v>5</v>
      </c>
      <c r="B6" s="124"/>
      <c r="C6" s="124"/>
      <c r="D6" s="124"/>
      <c r="E6" s="124"/>
      <c r="F6" s="124"/>
      <c r="G6" s="124"/>
      <c r="H6" s="124"/>
      <c r="I6" s="124"/>
      <c r="J6" s="124"/>
      <c r="K6" s="124"/>
    </row>
    <row r="7" spans="1:12" s="4" customFormat="1" ht="44.5" customHeight="1">
      <c r="A7" s="119" t="s">
        <v>0</v>
      </c>
      <c r="B7" s="119" t="s">
        <v>1</v>
      </c>
      <c r="C7" s="119" t="s">
        <v>2</v>
      </c>
      <c r="D7" s="119" t="s">
        <v>3</v>
      </c>
      <c r="E7" s="119" t="s">
        <v>110</v>
      </c>
      <c r="F7" s="119" t="s">
        <v>111</v>
      </c>
      <c r="G7" s="119" t="s">
        <v>112</v>
      </c>
      <c r="H7" s="121" t="s">
        <v>18</v>
      </c>
      <c r="I7" s="122"/>
      <c r="J7" s="123"/>
      <c r="K7" s="120" t="s">
        <v>14</v>
      </c>
    </row>
    <row r="8" spans="1:12" s="5" customFormat="1" ht="15">
      <c r="A8" s="119"/>
      <c r="B8" s="119"/>
      <c r="C8" s="119"/>
      <c r="D8" s="119"/>
      <c r="E8" s="119"/>
      <c r="F8" s="119"/>
      <c r="G8" s="119"/>
      <c r="H8" s="7" t="s">
        <v>15</v>
      </c>
      <c r="I8" s="7" t="s">
        <v>16</v>
      </c>
      <c r="J8" s="7" t="s">
        <v>17</v>
      </c>
      <c r="K8" s="120"/>
    </row>
    <row r="9" spans="1:12">
      <c r="A9" s="8"/>
      <c r="B9" s="9" t="s">
        <v>4</v>
      </c>
      <c r="C9" s="9"/>
      <c r="D9" s="9"/>
      <c r="E9" s="10">
        <f>SUM(E10:E11)</f>
        <v>2500000000</v>
      </c>
      <c r="F9" s="10">
        <f>SUM(F10:F11)</f>
        <v>2141245856</v>
      </c>
      <c r="G9" s="10">
        <f>SUM(G10:G11)</f>
        <v>358754144</v>
      </c>
      <c r="H9" s="10"/>
      <c r="I9" s="10">
        <f>SUM(I10:I11)</f>
        <v>358754144</v>
      </c>
      <c r="J9" s="10">
        <f>SUM(J10:J11)</f>
        <v>0</v>
      </c>
      <c r="K9" s="10"/>
      <c r="L9" s="78"/>
    </row>
    <row r="10" spans="1:12" ht="62">
      <c r="A10" s="15">
        <v>1</v>
      </c>
      <c r="B10" s="11" t="s">
        <v>248</v>
      </c>
      <c r="C10" s="11"/>
      <c r="D10" s="15">
        <v>7945317</v>
      </c>
      <c r="E10" s="12">
        <v>1500000000</v>
      </c>
      <c r="F10" s="12">
        <v>1158990000</v>
      </c>
      <c r="G10" s="12">
        <f>E10-F10</f>
        <v>341010000</v>
      </c>
      <c r="H10" s="12"/>
      <c r="I10" s="12">
        <f>G10</f>
        <v>341010000</v>
      </c>
      <c r="J10" s="12"/>
      <c r="K10" s="11" t="s">
        <v>243</v>
      </c>
    </row>
    <row r="11" spans="1:12" ht="62">
      <c r="A11" s="15">
        <v>2</v>
      </c>
      <c r="B11" s="11" t="s">
        <v>244</v>
      </c>
      <c r="C11" s="11"/>
      <c r="D11" s="15">
        <v>7757245</v>
      </c>
      <c r="E11" s="12">
        <v>1000000000</v>
      </c>
      <c r="F11" s="12">
        <v>982255856</v>
      </c>
      <c r="G11" s="12">
        <f>E11-F11</f>
        <v>17744144</v>
      </c>
      <c r="H11" s="12"/>
      <c r="I11" s="12">
        <f>G11</f>
        <v>17744144</v>
      </c>
      <c r="J11" s="12"/>
      <c r="K11" s="11" t="s">
        <v>243</v>
      </c>
    </row>
  </sheetData>
  <mergeCells count="15">
    <mergeCell ref="A6:K6"/>
    <mergeCell ref="J1:K1"/>
    <mergeCell ref="A2:K2"/>
    <mergeCell ref="A3:K3"/>
    <mergeCell ref="A4:K4"/>
    <mergeCell ref="A5:K5"/>
    <mergeCell ref="G7:G8"/>
    <mergeCell ref="K7:K8"/>
    <mergeCell ref="A7:A8"/>
    <mergeCell ref="B7:B8"/>
    <mergeCell ref="C7:C8"/>
    <mergeCell ref="D7:D8"/>
    <mergeCell ref="E7:E8"/>
    <mergeCell ref="F7:F8"/>
    <mergeCell ref="H7:J7"/>
  </mergeCells>
  <pageMargins left="0.7" right="0.25" top="0.5" bottom="0.5" header="0.3" footer="0.3"/>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3"/>
  <sheetViews>
    <sheetView zoomScale="70" zoomScaleNormal="70" workbookViewId="0">
      <pane xSplit="2" ySplit="8" topLeftCell="C9" activePane="bottomRight" state="frozen"/>
      <selection activeCell="E9" sqref="E9"/>
      <selection pane="topRight" activeCell="E9" sqref="E9"/>
      <selection pane="bottomLeft" activeCell="E9" sqref="E9"/>
      <selection pane="bottomRight" activeCell="L1" sqref="L1:M1048576"/>
    </sheetView>
  </sheetViews>
  <sheetFormatPr defaultColWidth="9" defaultRowHeight="15.5"/>
  <cols>
    <col min="1" max="1" width="4.83203125" style="2" bestFit="1" customWidth="1"/>
    <col min="2" max="2" width="29.08203125" style="1" customWidth="1"/>
    <col min="3" max="3" width="35" style="2" hidden="1" customWidth="1"/>
    <col min="4" max="4" width="11" style="2" hidden="1" customWidth="1"/>
    <col min="5" max="5" width="15.75" style="1" customWidth="1"/>
    <col min="6" max="6" width="14.58203125" style="1" customWidth="1"/>
    <col min="7" max="10" width="14.58203125" style="6" customWidth="1"/>
    <col min="11" max="11" width="25.58203125" style="67" customWidth="1"/>
    <col min="12" max="16384" width="9" style="3"/>
  </cols>
  <sheetData>
    <row r="1" spans="1:11">
      <c r="J1" s="129" t="str">
        <f>'TH huyen'!B9</f>
        <v>Huyện Hải Lăng</v>
      </c>
      <c r="K1" s="129"/>
    </row>
    <row r="2" spans="1:11" ht="15.75" customHeight="1">
      <c r="A2" s="126" t="s">
        <v>88</v>
      </c>
      <c r="B2" s="126"/>
      <c r="C2" s="126"/>
      <c r="D2" s="126"/>
      <c r="E2" s="126"/>
      <c r="F2" s="126"/>
      <c r="G2" s="126"/>
      <c r="H2" s="126"/>
      <c r="I2" s="126"/>
      <c r="J2" s="126"/>
      <c r="K2" s="126"/>
    </row>
    <row r="3" spans="1:11" ht="15.75" customHeight="1">
      <c r="A3" s="126" t="s">
        <v>107</v>
      </c>
      <c r="B3" s="126"/>
      <c r="C3" s="126"/>
      <c r="D3" s="126"/>
      <c r="E3" s="126"/>
      <c r="F3" s="126"/>
      <c r="G3" s="126"/>
      <c r="H3" s="126"/>
      <c r="I3" s="126"/>
      <c r="J3" s="126"/>
      <c r="K3" s="126"/>
    </row>
    <row r="4" spans="1:11" ht="15.75" customHeight="1">
      <c r="A4" s="126" t="s">
        <v>156</v>
      </c>
      <c r="B4" s="126"/>
      <c r="C4" s="126"/>
      <c r="D4" s="126"/>
      <c r="E4" s="126"/>
      <c r="F4" s="126"/>
      <c r="G4" s="126"/>
      <c r="H4" s="126"/>
      <c r="I4" s="126"/>
      <c r="J4" s="126"/>
      <c r="K4" s="126"/>
    </row>
    <row r="5" spans="1:11" ht="15.75" customHeight="1">
      <c r="A5" s="127" t="str">
        <f>'TH huyen'!A4</f>
        <v>(Kèm theo Tờ trình số       /TTr-UBND ngày       tháng      năm 2024 của Ủy ban nhân dân tỉnh)</v>
      </c>
      <c r="B5" s="127"/>
      <c r="C5" s="127"/>
      <c r="D5" s="127"/>
      <c r="E5" s="127"/>
      <c r="F5" s="127"/>
      <c r="G5" s="127"/>
      <c r="H5" s="127"/>
      <c r="I5" s="127"/>
      <c r="J5" s="127"/>
      <c r="K5" s="127"/>
    </row>
    <row r="6" spans="1:11" ht="15.75" customHeight="1">
      <c r="A6" s="124" t="s">
        <v>5</v>
      </c>
      <c r="B6" s="124"/>
      <c r="C6" s="124"/>
      <c r="D6" s="124"/>
      <c r="E6" s="124"/>
      <c r="F6" s="124"/>
      <c r="G6" s="124"/>
      <c r="H6" s="124"/>
      <c r="I6" s="124"/>
      <c r="J6" s="124"/>
      <c r="K6" s="124"/>
    </row>
    <row r="7" spans="1:11" s="4" customFormat="1" ht="47.5" customHeight="1">
      <c r="A7" s="119" t="s">
        <v>0</v>
      </c>
      <c r="B7" s="119" t="s">
        <v>1</v>
      </c>
      <c r="C7" s="119" t="s">
        <v>2</v>
      </c>
      <c r="D7" s="119" t="s">
        <v>3</v>
      </c>
      <c r="E7" s="119" t="s">
        <v>110</v>
      </c>
      <c r="F7" s="119" t="s">
        <v>111</v>
      </c>
      <c r="G7" s="119" t="s">
        <v>112</v>
      </c>
      <c r="H7" s="128" t="s">
        <v>18</v>
      </c>
      <c r="I7" s="128"/>
      <c r="J7" s="128"/>
      <c r="K7" s="120" t="s">
        <v>14</v>
      </c>
    </row>
    <row r="8" spans="1:11" s="5" customFormat="1" ht="31.5" customHeight="1">
      <c r="A8" s="119"/>
      <c r="B8" s="119"/>
      <c r="C8" s="119"/>
      <c r="D8" s="119"/>
      <c r="E8" s="119"/>
      <c r="F8" s="119"/>
      <c r="G8" s="119"/>
      <c r="H8" s="80" t="s">
        <v>15</v>
      </c>
      <c r="I8" s="80" t="s">
        <v>16</v>
      </c>
      <c r="J8" s="80" t="s">
        <v>17</v>
      </c>
      <c r="K8" s="120"/>
    </row>
    <row r="9" spans="1:11">
      <c r="A9" s="8"/>
      <c r="B9" s="9" t="s">
        <v>4</v>
      </c>
      <c r="C9" s="9"/>
      <c r="D9" s="9"/>
      <c r="E9" s="10">
        <f>E10+E13</f>
        <v>15178932000</v>
      </c>
      <c r="F9" s="10">
        <f t="shared" ref="F9:J9" si="0">F10+F13</f>
        <v>10908900000</v>
      </c>
      <c r="G9" s="10">
        <f t="shared" si="0"/>
        <v>4237202000</v>
      </c>
      <c r="H9" s="10">
        <f t="shared" si="0"/>
        <v>127230000</v>
      </c>
      <c r="I9" s="10">
        <f t="shared" si="0"/>
        <v>66838000</v>
      </c>
      <c r="J9" s="10">
        <f t="shared" si="0"/>
        <v>4043134000</v>
      </c>
      <c r="K9" s="74"/>
    </row>
    <row r="10" spans="1:11">
      <c r="A10" s="68" t="s">
        <v>27</v>
      </c>
      <c r="B10" s="20" t="s">
        <v>86</v>
      </c>
      <c r="C10" s="68"/>
      <c r="D10" s="15"/>
      <c r="E10" s="64">
        <f t="shared" ref="E10:J10" si="1">SUM(E11:E12)</f>
        <v>1360000000</v>
      </c>
      <c r="F10" s="64">
        <f t="shared" si="1"/>
        <v>1296420000</v>
      </c>
      <c r="G10" s="64">
        <f t="shared" si="1"/>
        <v>63580000</v>
      </c>
      <c r="H10" s="82">
        <f t="shared" si="1"/>
        <v>0</v>
      </c>
      <c r="I10" s="82">
        <f t="shared" si="1"/>
        <v>63580000</v>
      </c>
      <c r="J10" s="82">
        <f t="shared" si="1"/>
        <v>0</v>
      </c>
      <c r="K10" s="75"/>
    </row>
    <row r="11" spans="1:11" ht="31">
      <c r="A11" s="69">
        <v>1</v>
      </c>
      <c r="B11" s="70" t="s">
        <v>83</v>
      </c>
      <c r="C11" s="69" t="s">
        <v>81</v>
      </c>
      <c r="D11" s="15"/>
      <c r="E11" s="65">
        <v>850000000</v>
      </c>
      <c r="F11" s="81">
        <v>789480000</v>
      </c>
      <c r="G11" s="71">
        <f>I11</f>
        <v>60520000</v>
      </c>
      <c r="H11" s="83"/>
      <c r="I11" s="84">
        <v>60520000</v>
      </c>
      <c r="J11" s="83"/>
      <c r="K11" s="18" t="s">
        <v>113</v>
      </c>
    </row>
    <row r="12" spans="1:11" ht="31">
      <c r="A12" s="69">
        <v>2</v>
      </c>
      <c r="B12" s="70" t="s">
        <v>158</v>
      </c>
      <c r="C12" s="62" t="s">
        <v>82</v>
      </c>
      <c r="D12" s="15"/>
      <c r="E12" s="65">
        <v>510000000</v>
      </c>
      <c r="F12" s="81">
        <v>506940000</v>
      </c>
      <c r="G12" s="71">
        <f>I12</f>
        <v>3060000</v>
      </c>
      <c r="H12" s="12"/>
      <c r="I12" s="12">
        <v>3060000</v>
      </c>
      <c r="J12" s="12"/>
      <c r="K12" s="18" t="s">
        <v>113</v>
      </c>
    </row>
    <row r="13" spans="1:11">
      <c r="A13" s="68" t="s">
        <v>28</v>
      </c>
      <c r="B13" s="20" t="s">
        <v>32</v>
      </c>
      <c r="C13" s="72"/>
      <c r="D13" s="61"/>
      <c r="E13" s="64">
        <f>SUM(E14:E16)</f>
        <v>13818932000</v>
      </c>
      <c r="F13" s="64">
        <f t="shared" ref="F13:J13" si="2">SUM(F14:F16)</f>
        <v>9612480000</v>
      </c>
      <c r="G13" s="64">
        <f t="shared" si="2"/>
        <v>4173622000</v>
      </c>
      <c r="H13" s="64">
        <f t="shared" si="2"/>
        <v>127230000</v>
      </c>
      <c r="I13" s="64">
        <f t="shared" si="2"/>
        <v>3258000</v>
      </c>
      <c r="J13" s="64">
        <f t="shared" si="2"/>
        <v>4043134000</v>
      </c>
      <c r="K13" s="77"/>
    </row>
    <row r="14" spans="1:11" ht="93">
      <c r="A14" s="69">
        <v>1</v>
      </c>
      <c r="B14" s="70" t="s">
        <v>246</v>
      </c>
      <c r="C14" s="69" t="s">
        <v>84</v>
      </c>
      <c r="D14" s="61"/>
      <c r="E14" s="65">
        <v>710000000</v>
      </c>
      <c r="F14" s="63">
        <v>549940000</v>
      </c>
      <c r="G14" s="71">
        <f>H14+I14+J14</f>
        <v>127230000</v>
      </c>
      <c r="H14" s="12">
        <v>127230000</v>
      </c>
      <c r="I14" s="12"/>
      <c r="J14" s="12"/>
      <c r="K14" s="76" t="s">
        <v>160</v>
      </c>
    </row>
    <row r="15" spans="1:11" ht="31">
      <c r="A15" s="69">
        <v>2</v>
      </c>
      <c r="B15" s="73" t="s">
        <v>159</v>
      </c>
      <c r="C15" s="69" t="s">
        <v>85</v>
      </c>
      <c r="D15" s="61"/>
      <c r="E15" s="65">
        <v>270626000</v>
      </c>
      <c r="F15" s="65">
        <v>267368000</v>
      </c>
      <c r="G15" s="71">
        <f>H15+I15+J15</f>
        <v>3258000</v>
      </c>
      <c r="H15" s="12"/>
      <c r="I15" s="12">
        <v>3258000</v>
      </c>
      <c r="J15" s="12"/>
      <c r="K15" s="18" t="s">
        <v>113</v>
      </c>
    </row>
    <row r="16" spans="1:11" ht="31">
      <c r="A16" s="69">
        <v>3</v>
      </c>
      <c r="B16" s="73" t="s">
        <v>288</v>
      </c>
      <c r="C16" s="69"/>
      <c r="D16" s="61"/>
      <c r="E16" s="65">
        <v>12838306000</v>
      </c>
      <c r="F16" s="65">
        <v>8795172000</v>
      </c>
      <c r="G16" s="71">
        <f>E16-F16</f>
        <v>4043134000</v>
      </c>
      <c r="H16" s="12"/>
      <c r="I16" s="12"/>
      <c r="J16" s="12">
        <f>G16</f>
        <v>4043134000</v>
      </c>
      <c r="K16" s="18" t="s">
        <v>289</v>
      </c>
    </row>
    <row r="21" spans="5:6">
      <c r="E21" s="1">
        <v>4043134000</v>
      </c>
    </row>
    <row r="22" spans="5:6">
      <c r="E22" s="1">
        <v>194068000</v>
      </c>
    </row>
    <row r="23" spans="5:6">
      <c r="E23" s="1">
        <f>E21+E22</f>
        <v>4237202000</v>
      </c>
      <c r="F23" s="1">
        <f>E23-G9</f>
        <v>0</v>
      </c>
    </row>
  </sheetData>
  <mergeCells count="15">
    <mergeCell ref="A6:K6"/>
    <mergeCell ref="J1:K1"/>
    <mergeCell ref="A2:K2"/>
    <mergeCell ref="A3:K3"/>
    <mergeCell ref="A4:K4"/>
    <mergeCell ref="A5:K5"/>
    <mergeCell ref="G7:G8"/>
    <mergeCell ref="H7:J7"/>
    <mergeCell ref="K7:K8"/>
    <mergeCell ref="A7:A8"/>
    <mergeCell ref="B7:B8"/>
    <mergeCell ref="C7:C8"/>
    <mergeCell ref="D7:D8"/>
    <mergeCell ref="E7:E8"/>
    <mergeCell ref="F7:F8"/>
  </mergeCells>
  <phoneticPr fontId="24" type="noConversion"/>
  <pageMargins left="0.7" right="0.25" top="0.5" bottom="0.5" header="0.3" footer="0.3"/>
  <pageSetup paperSize="9"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1"/>
  <sheetViews>
    <sheetView zoomScale="85" zoomScaleNormal="85" workbookViewId="0">
      <pane xSplit="4" ySplit="8" topLeftCell="E22" activePane="bottomRight" state="frozen"/>
      <selection activeCell="E9" sqref="E9"/>
      <selection pane="topRight" activeCell="E9" sqref="E9"/>
      <selection pane="bottomLeft" activeCell="E9" sqref="E9"/>
      <selection pane="bottomRight" activeCell="A4" sqref="A4:XFD6"/>
    </sheetView>
  </sheetViews>
  <sheetFormatPr defaultColWidth="9" defaultRowHeight="15.5"/>
  <cols>
    <col min="1" max="1" width="4.33203125" style="2" customWidth="1"/>
    <col min="2" max="2" width="30.6640625" style="1" customWidth="1"/>
    <col min="3" max="3" width="54.75" style="2" hidden="1" customWidth="1"/>
    <col min="4" max="4" width="11" style="2" hidden="1" customWidth="1"/>
    <col min="5" max="6" width="14.58203125" style="1" customWidth="1"/>
    <col min="7" max="7" width="14.58203125" style="6" customWidth="1"/>
    <col min="8" max="8" width="14.58203125" style="3" hidden="1" customWidth="1"/>
    <col min="9" max="10" width="14.58203125" style="3" customWidth="1"/>
    <col min="11" max="11" width="27.75" style="3" customWidth="1"/>
    <col min="12" max="16384" width="9" style="3"/>
  </cols>
  <sheetData>
    <row r="1" spans="1:11">
      <c r="J1" s="130" t="str">
        <f>'TH huyen'!B10</f>
        <v>Huyện Vĩnh Linh</v>
      </c>
      <c r="K1" s="130"/>
    </row>
    <row r="2" spans="1:11">
      <c r="A2" s="126" t="s">
        <v>89</v>
      </c>
      <c r="B2" s="126"/>
      <c r="C2" s="126"/>
      <c r="D2" s="126"/>
      <c r="E2" s="126"/>
      <c r="F2" s="126"/>
      <c r="G2" s="126"/>
      <c r="H2" s="126"/>
      <c r="I2" s="126"/>
      <c r="J2" s="126"/>
      <c r="K2" s="126"/>
    </row>
    <row r="3" spans="1:11">
      <c r="A3" s="126" t="s">
        <v>107</v>
      </c>
      <c r="B3" s="126"/>
      <c r="C3" s="126"/>
      <c r="D3" s="126"/>
      <c r="E3" s="126"/>
      <c r="F3" s="126"/>
      <c r="G3" s="126"/>
      <c r="H3" s="126"/>
      <c r="I3" s="126"/>
      <c r="J3" s="126"/>
      <c r="K3" s="126"/>
    </row>
    <row r="4" spans="1:11">
      <c r="A4" s="126" t="s">
        <v>161</v>
      </c>
      <c r="B4" s="126"/>
      <c r="C4" s="126"/>
      <c r="D4" s="126"/>
      <c r="E4" s="126"/>
      <c r="F4" s="126"/>
      <c r="G4" s="126"/>
      <c r="H4" s="126"/>
      <c r="I4" s="126"/>
      <c r="J4" s="126"/>
      <c r="K4" s="126"/>
    </row>
    <row r="5" spans="1:11">
      <c r="A5" s="127" t="str">
        <f>'TH huyen'!A4</f>
        <v>(Kèm theo Tờ trình số       /TTr-UBND ngày       tháng      năm 2024 của Ủy ban nhân dân tỉnh)</v>
      </c>
      <c r="B5" s="127"/>
      <c r="C5" s="127"/>
      <c r="D5" s="127"/>
      <c r="E5" s="127"/>
      <c r="F5" s="127"/>
      <c r="G5" s="127"/>
      <c r="H5" s="127"/>
      <c r="I5" s="127"/>
      <c r="J5" s="127"/>
      <c r="K5" s="127"/>
    </row>
    <row r="6" spans="1:11">
      <c r="A6" s="124" t="s">
        <v>5</v>
      </c>
      <c r="B6" s="124"/>
      <c r="C6" s="124"/>
      <c r="D6" s="124"/>
      <c r="E6" s="124"/>
      <c r="F6" s="124"/>
      <c r="G6" s="124"/>
      <c r="H6" s="124"/>
      <c r="I6" s="124"/>
      <c r="J6" s="124"/>
      <c r="K6" s="124"/>
    </row>
    <row r="7" spans="1:11" s="4" customFormat="1" ht="49" customHeight="1">
      <c r="A7" s="119" t="s">
        <v>0</v>
      </c>
      <c r="B7" s="119" t="s">
        <v>1</v>
      </c>
      <c r="C7" s="119" t="s">
        <v>2</v>
      </c>
      <c r="D7" s="119" t="s">
        <v>3</v>
      </c>
      <c r="E7" s="119" t="s">
        <v>110</v>
      </c>
      <c r="F7" s="119" t="s">
        <v>111</v>
      </c>
      <c r="G7" s="119" t="s">
        <v>112</v>
      </c>
      <c r="H7" s="120" t="s">
        <v>18</v>
      </c>
      <c r="I7" s="120"/>
      <c r="J7" s="120"/>
      <c r="K7" s="120" t="s">
        <v>14</v>
      </c>
    </row>
    <row r="8" spans="1:11" s="5" customFormat="1" ht="15">
      <c r="A8" s="119"/>
      <c r="B8" s="119"/>
      <c r="C8" s="119"/>
      <c r="D8" s="119"/>
      <c r="E8" s="119"/>
      <c r="F8" s="119"/>
      <c r="G8" s="119"/>
      <c r="H8" s="7" t="s">
        <v>15</v>
      </c>
      <c r="I8" s="7" t="s">
        <v>16</v>
      </c>
      <c r="J8" s="7" t="s">
        <v>17</v>
      </c>
      <c r="K8" s="120"/>
    </row>
    <row r="9" spans="1:11">
      <c r="A9" s="8"/>
      <c r="B9" s="9" t="s">
        <v>4</v>
      </c>
      <c r="C9" s="9"/>
      <c r="D9" s="8"/>
      <c r="E9" s="10">
        <f>E10+E17+E68</f>
        <v>30241220900</v>
      </c>
      <c r="F9" s="10">
        <f t="shared" ref="F9:J9" si="0">F10+F17+F68</f>
        <v>24410605800</v>
      </c>
      <c r="G9" s="10">
        <f t="shared" si="0"/>
        <v>5587357600</v>
      </c>
      <c r="H9" s="10">
        <f t="shared" si="0"/>
        <v>0</v>
      </c>
      <c r="I9" s="10">
        <f t="shared" si="0"/>
        <v>5587357600</v>
      </c>
      <c r="J9" s="10">
        <f t="shared" si="0"/>
        <v>0</v>
      </c>
      <c r="K9" s="37"/>
    </row>
    <row r="10" spans="1:11">
      <c r="A10" s="19" t="s">
        <v>27</v>
      </c>
      <c r="B10" s="20" t="s">
        <v>86</v>
      </c>
      <c r="C10" s="19"/>
      <c r="D10" s="8"/>
      <c r="E10" s="10">
        <f t="shared" ref="E10:J10" si="1">SUM(E11:E16)</f>
        <v>1205000000</v>
      </c>
      <c r="F10" s="10">
        <f t="shared" si="1"/>
        <v>1012781000</v>
      </c>
      <c r="G10" s="10">
        <f t="shared" si="1"/>
        <v>192219000</v>
      </c>
      <c r="H10" s="10">
        <f t="shared" si="1"/>
        <v>0</v>
      </c>
      <c r="I10" s="10">
        <f t="shared" si="1"/>
        <v>192219000</v>
      </c>
      <c r="J10" s="10">
        <f t="shared" si="1"/>
        <v>0</v>
      </c>
      <c r="K10" s="11"/>
    </row>
    <row r="11" spans="1:11" ht="46.5">
      <c r="A11" s="33">
        <v>1</v>
      </c>
      <c r="B11" s="90" t="s">
        <v>180</v>
      </c>
      <c r="C11" s="59" t="s">
        <v>58</v>
      </c>
      <c r="D11" s="33">
        <v>7967108</v>
      </c>
      <c r="E11" s="46">
        <v>100000000</v>
      </c>
      <c r="F11" s="46">
        <v>95211000</v>
      </c>
      <c r="G11" s="12">
        <v>4789000</v>
      </c>
      <c r="H11" s="11"/>
      <c r="I11" s="12">
        <f>G11</f>
        <v>4789000</v>
      </c>
      <c r="J11" s="12"/>
      <c r="K11" s="58" t="s">
        <v>80</v>
      </c>
    </row>
    <row r="12" spans="1:11" ht="31">
      <c r="A12" s="33">
        <v>2</v>
      </c>
      <c r="B12" s="90" t="s">
        <v>181</v>
      </c>
      <c r="C12" s="59" t="s">
        <v>58</v>
      </c>
      <c r="D12" s="33">
        <v>7967107</v>
      </c>
      <c r="E12" s="46">
        <v>100000000</v>
      </c>
      <c r="F12" s="46">
        <v>71653000</v>
      </c>
      <c r="G12" s="12">
        <v>28347000</v>
      </c>
      <c r="H12" s="11"/>
      <c r="I12" s="12">
        <f t="shared" ref="I12:I16" si="2">G12</f>
        <v>28347000</v>
      </c>
      <c r="J12" s="12"/>
      <c r="K12" s="58" t="s">
        <v>80</v>
      </c>
    </row>
    <row r="13" spans="1:11" ht="46.5">
      <c r="A13" s="33">
        <v>3</v>
      </c>
      <c r="B13" s="90" t="s">
        <v>77</v>
      </c>
      <c r="C13" s="59" t="s">
        <v>58</v>
      </c>
      <c r="D13" s="33">
        <v>7984223</v>
      </c>
      <c r="E13" s="46">
        <v>305000000</v>
      </c>
      <c r="F13" s="46">
        <v>257947000</v>
      </c>
      <c r="G13" s="12">
        <v>47053000</v>
      </c>
      <c r="H13" s="11"/>
      <c r="I13" s="12">
        <f t="shared" si="2"/>
        <v>47053000</v>
      </c>
      <c r="J13" s="12"/>
      <c r="K13" s="58" t="s">
        <v>80</v>
      </c>
    </row>
    <row r="14" spans="1:11" ht="31">
      <c r="A14" s="33">
        <v>4</v>
      </c>
      <c r="B14" s="90" t="s">
        <v>182</v>
      </c>
      <c r="C14" s="59" t="s">
        <v>58</v>
      </c>
      <c r="D14" s="33">
        <v>7970131</v>
      </c>
      <c r="E14" s="46">
        <v>400000000</v>
      </c>
      <c r="F14" s="46">
        <v>388710000</v>
      </c>
      <c r="G14" s="12">
        <v>11290000</v>
      </c>
      <c r="H14" s="11"/>
      <c r="I14" s="12">
        <f t="shared" si="2"/>
        <v>11290000</v>
      </c>
      <c r="J14" s="12"/>
      <c r="K14" s="58" t="s">
        <v>80</v>
      </c>
    </row>
    <row r="15" spans="1:11" ht="46.5">
      <c r="A15" s="33">
        <v>5</v>
      </c>
      <c r="B15" s="90" t="s">
        <v>183</v>
      </c>
      <c r="C15" s="59" t="s">
        <v>58</v>
      </c>
      <c r="D15" s="31">
        <v>7967441</v>
      </c>
      <c r="E15" s="46">
        <v>200000000</v>
      </c>
      <c r="F15" s="46">
        <v>102984000</v>
      </c>
      <c r="G15" s="12">
        <v>97016000</v>
      </c>
      <c r="H15" s="11"/>
      <c r="I15" s="12">
        <f t="shared" si="2"/>
        <v>97016000</v>
      </c>
      <c r="J15" s="12"/>
      <c r="K15" s="58" t="s">
        <v>80</v>
      </c>
    </row>
    <row r="16" spans="1:11" ht="46.5">
      <c r="A16" s="33">
        <v>6</v>
      </c>
      <c r="B16" s="90" t="s">
        <v>184</v>
      </c>
      <c r="C16" s="59" t="s">
        <v>58</v>
      </c>
      <c r="D16" s="31">
        <v>7963077</v>
      </c>
      <c r="E16" s="46">
        <v>100000000</v>
      </c>
      <c r="F16" s="46">
        <v>96276000</v>
      </c>
      <c r="G16" s="12">
        <v>3724000</v>
      </c>
      <c r="H16" s="11"/>
      <c r="I16" s="12">
        <f t="shared" si="2"/>
        <v>3724000</v>
      </c>
      <c r="J16" s="12"/>
      <c r="K16" s="58" t="s">
        <v>80</v>
      </c>
    </row>
    <row r="17" spans="1:11">
      <c r="A17" s="19" t="s">
        <v>28</v>
      </c>
      <c r="B17" s="20" t="s">
        <v>32</v>
      </c>
      <c r="C17" s="19"/>
      <c r="D17" s="8"/>
      <c r="E17" s="47">
        <f t="shared" ref="E17:J17" si="3">SUM(E18:E67)</f>
        <v>22288929400</v>
      </c>
      <c r="F17" s="47">
        <f t="shared" si="3"/>
        <v>16919667800</v>
      </c>
      <c r="G17" s="47">
        <f t="shared" si="3"/>
        <v>5250899600</v>
      </c>
      <c r="H17" s="47">
        <f t="shared" si="3"/>
        <v>0</v>
      </c>
      <c r="I17" s="47">
        <f t="shared" si="3"/>
        <v>5250899600</v>
      </c>
      <c r="J17" s="47">
        <f t="shared" si="3"/>
        <v>0</v>
      </c>
      <c r="K17" s="19"/>
    </row>
    <row r="18" spans="1:11" ht="31">
      <c r="A18" s="48">
        <v>1</v>
      </c>
      <c r="B18" s="49" t="s">
        <v>76</v>
      </c>
      <c r="C18" s="50" t="s">
        <v>59</v>
      </c>
      <c r="D18" s="51" t="s">
        <v>60</v>
      </c>
      <c r="E18" s="52">
        <v>130211000.00000001</v>
      </c>
      <c r="F18" s="52">
        <v>66107000</v>
      </c>
      <c r="G18" s="12">
        <v>19347000.000000015</v>
      </c>
      <c r="H18" s="11"/>
      <c r="I18" s="12">
        <f>G18</f>
        <v>19347000.000000015</v>
      </c>
      <c r="J18" s="12"/>
      <c r="K18" s="60" t="s">
        <v>80</v>
      </c>
    </row>
    <row r="19" spans="1:11" ht="31">
      <c r="A19" s="48">
        <v>2</v>
      </c>
      <c r="B19" s="49" t="s">
        <v>185</v>
      </c>
      <c r="C19" s="50" t="s">
        <v>61</v>
      </c>
      <c r="D19" s="51">
        <v>8001280</v>
      </c>
      <c r="E19" s="52">
        <v>200000000</v>
      </c>
      <c r="F19" s="52">
        <v>114569000</v>
      </c>
      <c r="G19" s="12">
        <v>85431000</v>
      </c>
      <c r="H19" s="11"/>
      <c r="I19" s="12">
        <f t="shared" ref="I19:I67" si="4">G19</f>
        <v>85431000</v>
      </c>
      <c r="J19" s="12"/>
      <c r="K19" s="60" t="s">
        <v>80</v>
      </c>
    </row>
    <row r="20" spans="1:11" ht="31">
      <c r="A20" s="48">
        <v>3</v>
      </c>
      <c r="B20" s="49" t="s">
        <v>78</v>
      </c>
      <c r="C20" s="50" t="s">
        <v>62</v>
      </c>
      <c r="D20" s="51">
        <v>7871205</v>
      </c>
      <c r="E20" s="52">
        <v>270459000</v>
      </c>
      <c r="F20" s="52">
        <v>269536000</v>
      </c>
      <c r="G20" s="12">
        <v>923000</v>
      </c>
      <c r="H20" s="11"/>
      <c r="I20" s="12">
        <f t="shared" si="4"/>
        <v>923000</v>
      </c>
      <c r="J20" s="12"/>
      <c r="K20" s="58" t="s">
        <v>80</v>
      </c>
    </row>
    <row r="21" spans="1:11" ht="93">
      <c r="A21" s="48">
        <v>4</v>
      </c>
      <c r="B21" s="49" t="s">
        <v>186</v>
      </c>
      <c r="C21" s="50" t="s">
        <v>62</v>
      </c>
      <c r="D21" s="51">
        <v>7947684</v>
      </c>
      <c r="E21" s="52">
        <v>300000000</v>
      </c>
      <c r="F21" s="52">
        <v>198034000</v>
      </c>
      <c r="G21" s="12">
        <v>101966000</v>
      </c>
      <c r="H21" s="11"/>
      <c r="I21" s="12">
        <f t="shared" si="4"/>
        <v>101966000</v>
      </c>
      <c r="J21" s="12"/>
      <c r="K21" s="58" t="s">
        <v>189</v>
      </c>
    </row>
    <row r="22" spans="1:11" ht="62">
      <c r="A22" s="48">
        <v>5</v>
      </c>
      <c r="B22" s="49" t="s">
        <v>187</v>
      </c>
      <c r="C22" s="50" t="s">
        <v>62</v>
      </c>
      <c r="D22" s="51">
        <v>7953873</v>
      </c>
      <c r="E22" s="52">
        <v>200000000</v>
      </c>
      <c r="F22" s="52">
        <v>175708000</v>
      </c>
      <c r="G22" s="12">
        <v>24292000</v>
      </c>
      <c r="H22" s="11"/>
      <c r="I22" s="12">
        <f t="shared" si="4"/>
        <v>24292000</v>
      </c>
      <c r="J22" s="12"/>
      <c r="K22" s="58" t="s">
        <v>80</v>
      </c>
    </row>
    <row r="23" spans="1:11" ht="46.5">
      <c r="A23" s="48">
        <v>6</v>
      </c>
      <c r="B23" s="49" t="s">
        <v>188</v>
      </c>
      <c r="C23" s="50" t="s">
        <v>62</v>
      </c>
      <c r="D23" s="51">
        <v>7983516</v>
      </c>
      <c r="E23" s="52">
        <v>300876000</v>
      </c>
      <c r="F23" s="52">
        <v>281200000</v>
      </c>
      <c r="G23" s="12">
        <v>19676000</v>
      </c>
      <c r="H23" s="11"/>
      <c r="I23" s="12">
        <f t="shared" si="4"/>
        <v>19676000</v>
      </c>
      <c r="J23" s="12"/>
      <c r="K23" s="58" t="s">
        <v>80</v>
      </c>
    </row>
    <row r="24" spans="1:11" ht="31">
      <c r="A24" s="48">
        <v>7</v>
      </c>
      <c r="B24" s="49" t="s">
        <v>190</v>
      </c>
      <c r="C24" s="50" t="s">
        <v>62</v>
      </c>
      <c r="D24" s="51">
        <v>7985384</v>
      </c>
      <c r="E24" s="52">
        <v>850000400</v>
      </c>
      <c r="F24" s="52">
        <v>706977000</v>
      </c>
      <c r="G24" s="12">
        <v>143023400</v>
      </c>
      <c r="H24" s="11"/>
      <c r="I24" s="12">
        <f t="shared" si="4"/>
        <v>143023400</v>
      </c>
      <c r="J24" s="12"/>
      <c r="K24" s="88" t="s">
        <v>189</v>
      </c>
    </row>
    <row r="25" spans="1:11" ht="46.5">
      <c r="A25" s="48">
        <v>8</v>
      </c>
      <c r="B25" s="49" t="s">
        <v>191</v>
      </c>
      <c r="C25" s="50" t="s">
        <v>62</v>
      </c>
      <c r="D25" s="51">
        <v>7997695</v>
      </c>
      <c r="E25" s="52">
        <v>1690000000</v>
      </c>
      <c r="F25" s="52">
        <v>1606395000</v>
      </c>
      <c r="G25" s="12">
        <v>10000000</v>
      </c>
      <c r="H25" s="11"/>
      <c r="I25" s="12">
        <f t="shared" si="4"/>
        <v>10000000</v>
      </c>
      <c r="J25" s="12"/>
      <c r="K25" s="58" t="s">
        <v>80</v>
      </c>
    </row>
    <row r="26" spans="1:11" ht="46.5">
      <c r="A26" s="48">
        <v>9</v>
      </c>
      <c r="B26" s="49" t="s">
        <v>192</v>
      </c>
      <c r="C26" s="50" t="s">
        <v>62</v>
      </c>
      <c r="D26" s="51">
        <v>8001282</v>
      </c>
      <c r="E26" s="52">
        <v>9923000</v>
      </c>
      <c r="F26" s="52">
        <v>6652800</v>
      </c>
      <c r="G26" s="12">
        <v>3270200</v>
      </c>
      <c r="H26" s="11"/>
      <c r="I26" s="12">
        <f t="shared" si="4"/>
        <v>3270200</v>
      </c>
      <c r="J26" s="12"/>
      <c r="K26" s="60" t="s">
        <v>80</v>
      </c>
    </row>
    <row r="27" spans="1:11" ht="46.5">
      <c r="A27" s="48">
        <v>10</v>
      </c>
      <c r="B27" s="49" t="s">
        <v>193</v>
      </c>
      <c r="C27" s="50" t="s">
        <v>62</v>
      </c>
      <c r="D27" s="51">
        <v>7982636</v>
      </c>
      <c r="E27" s="52">
        <v>8826000</v>
      </c>
      <c r="F27" s="52">
        <v>5743200</v>
      </c>
      <c r="G27" s="12">
        <v>3082800</v>
      </c>
      <c r="H27" s="11"/>
      <c r="I27" s="12">
        <f t="shared" si="4"/>
        <v>3082800</v>
      </c>
      <c r="J27" s="12"/>
      <c r="K27" s="58" t="s">
        <v>80</v>
      </c>
    </row>
    <row r="28" spans="1:11" ht="46.5">
      <c r="A28" s="48">
        <v>11</v>
      </c>
      <c r="B28" s="49" t="s">
        <v>194</v>
      </c>
      <c r="C28" s="50" t="s">
        <v>62</v>
      </c>
      <c r="D28" s="51">
        <v>7987083</v>
      </c>
      <c r="E28" s="52">
        <v>2315000</v>
      </c>
      <c r="F28" s="52">
        <v>0</v>
      </c>
      <c r="G28" s="12">
        <v>2315000</v>
      </c>
      <c r="H28" s="11"/>
      <c r="I28" s="12">
        <f t="shared" si="4"/>
        <v>2315000</v>
      </c>
      <c r="J28" s="12"/>
      <c r="K28" s="58" t="s">
        <v>80</v>
      </c>
    </row>
    <row r="29" spans="1:11" ht="46.5">
      <c r="A29" s="48">
        <v>12</v>
      </c>
      <c r="B29" s="49" t="s">
        <v>195</v>
      </c>
      <c r="C29" s="50" t="s">
        <v>62</v>
      </c>
      <c r="D29" s="51">
        <v>7982637</v>
      </c>
      <c r="E29" s="52">
        <v>9363000</v>
      </c>
      <c r="F29" s="52">
        <v>6122400</v>
      </c>
      <c r="G29" s="12">
        <v>3240600</v>
      </c>
      <c r="H29" s="11"/>
      <c r="I29" s="12">
        <f t="shared" si="4"/>
        <v>3240600</v>
      </c>
      <c r="J29" s="12"/>
      <c r="K29" s="58" t="s">
        <v>80</v>
      </c>
    </row>
    <row r="30" spans="1:11" ht="31">
      <c r="A30" s="48">
        <v>13</v>
      </c>
      <c r="B30" s="49" t="s">
        <v>196</v>
      </c>
      <c r="C30" s="50" t="s">
        <v>62</v>
      </c>
      <c r="D30" s="51">
        <v>7982556</v>
      </c>
      <c r="E30" s="52">
        <v>11059000</v>
      </c>
      <c r="F30" s="52">
        <v>7251200</v>
      </c>
      <c r="G30" s="12">
        <v>3807800</v>
      </c>
      <c r="H30" s="11"/>
      <c r="I30" s="12">
        <f t="shared" si="4"/>
        <v>3807800</v>
      </c>
      <c r="J30" s="12"/>
      <c r="K30" s="58" t="s">
        <v>80</v>
      </c>
    </row>
    <row r="31" spans="1:11" ht="46.5">
      <c r="A31" s="48">
        <v>14</v>
      </c>
      <c r="B31" s="49" t="s">
        <v>197</v>
      </c>
      <c r="C31" s="50" t="s">
        <v>63</v>
      </c>
      <c r="D31" s="51">
        <v>7985395</v>
      </c>
      <c r="E31" s="52">
        <v>16366000</v>
      </c>
      <c r="F31" s="52">
        <v>15602000</v>
      </c>
      <c r="G31" s="12">
        <v>764000</v>
      </c>
      <c r="H31" s="11"/>
      <c r="I31" s="12">
        <f t="shared" si="4"/>
        <v>764000</v>
      </c>
      <c r="J31" s="12"/>
      <c r="K31" s="58" t="s">
        <v>80</v>
      </c>
    </row>
    <row r="32" spans="1:11" ht="31">
      <c r="A32" s="48">
        <v>15</v>
      </c>
      <c r="B32" s="49" t="s">
        <v>198</v>
      </c>
      <c r="C32" s="50" t="str">
        <f>C31</f>
        <v>UBND xã Vĩnh Ô</v>
      </c>
      <c r="D32" s="51">
        <v>8004455</v>
      </c>
      <c r="E32" s="52">
        <v>5002000</v>
      </c>
      <c r="F32" s="52">
        <v>3322400</v>
      </c>
      <c r="G32" s="12">
        <v>1679600</v>
      </c>
      <c r="H32" s="11"/>
      <c r="I32" s="12">
        <f t="shared" si="4"/>
        <v>1679600</v>
      </c>
      <c r="J32" s="12"/>
      <c r="K32" s="60" t="s">
        <v>80</v>
      </c>
    </row>
    <row r="33" spans="1:11" ht="46.5">
      <c r="A33" s="48">
        <v>16</v>
      </c>
      <c r="B33" s="49" t="s">
        <v>199</v>
      </c>
      <c r="C33" s="50" t="s">
        <v>64</v>
      </c>
      <c r="D33" s="51">
        <v>7982554</v>
      </c>
      <c r="E33" s="52">
        <v>150000000</v>
      </c>
      <c r="F33" s="52">
        <v>143618000</v>
      </c>
      <c r="G33" s="12">
        <v>6382000</v>
      </c>
      <c r="H33" s="52"/>
      <c r="I33" s="12">
        <f t="shared" si="4"/>
        <v>6382000</v>
      </c>
      <c r="J33" s="12"/>
      <c r="K33" s="58" t="s">
        <v>80</v>
      </c>
    </row>
    <row r="34" spans="1:11" ht="93">
      <c r="A34" s="48">
        <v>17</v>
      </c>
      <c r="B34" s="49" t="s">
        <v>200</v>
      </c>
      <c r="C34" s="50" t="s">
        <v>64</v>
      </c>
      <c r="D34" s="51">
        <v>7983521</v>
      </c>
      <c r="E34" s="52">
        <v>135285000</v>
      </c>
      <c r="F34" s="52">
        <v>130372999.99999999</v>
      </c>
      <c r="G34" s="12">
        <v>4912000.0000000149</v>
      </c>
      <c r="H34" s="52"/>
      <c r="I34" s="12">
        <f t="shared" si="4"/>
        <v>4912000.0000000149</v>
      </c>
      <c r="J34" s="12"/>
      <c r="K34" s="60" t="s">
        <v>80</v>
      </c>
    </row>
    <row r="35" spans="1:11" ht="31">
      <c r="A35" s="48">
        <v>18</v>
      </c>
      <c r="B35" s="53" t="s">
        <v>201</v>
      </c>
      <c r="C35" s="54" t="s">
        <v>65</v>
      </c>
      <c r="D35" s="51">
        <v>8004466</v>
      </c>
      <c r="E35" s="55">
        <v>350000000</v>
      </c>
      <c r="F35" s="55">
        <v>330448999.99999994</v>
      </c>
      <c r="G35" s="12">
        <v>19551000.00000006</v>
      </c>
      <c r="H35" s="55"/>
      <c r="I35" s="12">
        <f t="shared" si="4"/>
        <v>19551000.00000006</v>
      </c>
      <c r="J35" s="91"/>
      <c r="K35" s="58" t="s">
        <v>80</v>
      </c>
    </row>
    <row r="36" spans="1:11" ht="31">
      <c r="A36" s="48">
        <v>19</v>
      </c>
      <c r="B36" s="49" t="s">
        <v>202</v>
      </c>
      <c r="C36" s="50" t="s">
        <v>65</v>
      </c>
      <c r="D36" s="51">
        <v>8004465</v>
      </c>
      <c r="E36" s="52">
        <v>999555000</v>
      </c>
      <c r="F36" s="52">
        <v>975601000.00000012</v>
      </c>
      <c r="G36" s="12">
        <v>23953999.999999881</v>
      </c>
      <c r="H36" s="52"/>
      <c r="I36" s="12">
        <f t="shared" si="4"/>
        <v>23953999.999999881</v>
      </c>
      <c r="J36" s="91"/>
      <c r="K36" s="58" t="s">
        <v>80</v>
      </c>
    </row>
    <row r="37" spans="1:11" ht="46.5">
      <c r="A37" s="48">
        <v>20</v>
      </c>
      <c r="B37" s="49" t="s">
        <v>203</v>
      </c>
      <c r="C37" s="50" t="s">
        <v>65</v>
      </c>
      <c r="D37" s="51">
        <v>8004463</v>
      </c>
      <c r="E37" s="52">
        <v>1150000000</v>
      </c>
      <c r="F37" s="52">
        <v>1102928000</v>
      </c>
      <c r="G37" s="12">
        <v>47072000</v>
      </c>
      <c r="H37" s="52"/>
      <c r="I37" s="12">
        <f t="shared" si="4"/>
        <v>47072000</v>
      </c>
      <c r="J37" s="91"/>
      <c r="K37" s="58" t="s">
        <v>80</v>
      </c>
    </row>
    <row r="38" spans="1:11" ht="31">
      <c r="A38" s="48">
        <v>21</v>
      </c>
      <c r="B38" s="49" t="s">
        <v>204</v>
      </c>
      <c r="C38" s="50" t="s">
        <v>65</v>
      </c>
      <c r="D38" s="51">
        <v>8001283</v>
      </c>
      <c r="E38" s="52">
        <v>199490000</v>
      </c>
      <c r="F38" s="52">
        <v>194710000</v>
      </c>
      <c r="G38" s="12">
        <v>4780000</v>
      </c>
      <c r="H38" s="52"/>
      <c r="I38" s="12">
        <f t="shared" si="4"/>
        <v>4780000</v>
      </c>
      <c r="J38" s="91"/>
      <c r="K38" s="60" t="s">
        <v>80</v>
      </c>
    </row>
    <row r="39" spans="1:11" ht="46.5">
      <c r="A39" s="48">
        <v>22</v>
      </c>
      <c r="B39" s="49" t="s">
        <v>205</v>
      </c>
      <c r="C39" s="50" t="s">
        <v>65</v>
      </c>
      <c r="D39" s="51">
        <v>7869879</v>
      </c>
      <c r="E39" s="52">
        <v>1000000000</v>
      </c>
      <c r="F39" s="52">
        <v>890853000.00000012</v>
      </c>
      <c r="G39" s="12">
        <v>109146999.99999988</v>
      </c>
      <c r="H39" s="52"/>
      <c r="I39" s="12">
        <f t="shared" si="4"/>
        <v>109146999.99999988</v>
      </c>
      <c r="J39" s="91"/>
      <c r="K39" s="58" t="s">
        <v>80</v>
      </c>
    </row>
    <row r="40" spans="1:11" ht="31">
      <c r="A40" s="48">
        <v>23</v>
      </c>
      <c r="B40" s="53" t="s">
        <v>206</v>
      </c>
      <c r="C40" s="54" t="s">
        <v>66</v>
      </c>
      <c r="D40" s="33">
        <v>7987099</v>
      </c>
      <c r="E40" s="46">
        <v>999277000</v>
      </c>
      <c r="F40" s="46">
        <v>940586000.00000012</v>
      </c>
      <c r="G40" s="12">
        <v>58690999.999999881</v>
      </c>
      <c r="H40" s="46"/>
      <c r="I40" s="12">
        <f t="shared" si="4"/>
        <v>58690999.999999881</v>
      </c>
      <c r="J40" s="91"/>
      <c r="K40" s="58" t="s">
        <v>80</v>
      </c>
    </row>
    <row r="41" spans="1:11" ht="46.5">
      <c r="A41" s="48">
        <v>24</v>
      </c>
      <c r="B41" s="53" t="s">
        <v>207</v>
      </c>
      <c r="C41" s="54" t="s">
        <v>66</v>
      </c>
      <c r="D41" s="33">
        <v>7983519</v>
      </c>
      <c r="E41" s="46">
        <v>1000000000</v>
      </c>
      <c r="F41" s="46">
        <v>919150000</v>
      </c>
      <c r="G41" s="12">
        <v>80850000</v>
      </c>
      <c r="H41" s="46"/>
      <c r="I41" s="12">
        <f t="shared" si="4"/>
        <v>80850000</v>
      </c>
      <c r="J41" s="91"/>
      <c r="K41" s="60" t="s">
        <v>80</v>
      </c>
    </row>
    <row r="42" spans="1:11" ht="77.5">
      <c r="A42" s="48">
        <v>25</v>
      </c>
      <c r="B42" s="53" t="s">
        <v>208</v>
      </c>
      <c r="C42" s="54" t="s">
        <v>67</v>
      </c>
      <c r="D42" s="33">
        <v>7948373</v>
      </c>
      <c r="E42" s="46">
        <v>900000000</v>
      </c>
      <c r="F42" s="46">
        <v>884714000</v>
      </c>
      <c r="G42" s="12">
        <v>15286000</v>
      </c>
      <c r="H42" s="46"/>
      <c r="I42" s="12">
        <f t="shared" si="4"/>
        <v>15286000</v>
      </c>
      <c r="J42" s="91"/>
      <c r="K42" s="58" t="s">
        <v>80</v>
      </c>
    </row>
    <row r="43" spans="1:11" ht="46.5">
      <c r="A43" s="48">
        <v>26</v>
      </c>
      <c r="B43" s="53" t="s">
        <v>209</v>
      </c>
      <c r="C43" s="54" t="s">
        <v>67</v>
      </c>
      <c r="D43" s="33">
        <v>7958283</v>
      </c>
      <c r="E43" s="46">
        <v>600000000</v>
      </c>
      <c r="F43" s="46">
        <v>578660000</v>
      </c>
      <c r="G43" s="12">
        <v>21340000</v>
      </c>
      <c r="H43" s="46"/>
      <c r="I43" s="12">
        <f t="shared" si="4"/>
        <v>21340000</v>
      </c>
      <c r="J43" s="91"/>
      <c r="K43" s="58" t="s">
        <v>80</v>
      </c>
    </row>
    <row r="44" spans="1:11" ht="46.5">
      <c r="A44" s="48">
        <v>27</v>
      </c>
      <c r="B44" s="53" t="s">
        <v>210</v>
      </c>
      <c r="C44" s="54" t="s">
        <v>67</v>
      </c>
      <c r="D44" s="33">
        <v>7968166</v>
      </c>
      <c r="E44" s="46">
        <v>1000000000</v>
      </c>
      <c r="F44" s="46">
        <v>0</v>
      </c>
      <c r="G44" s="12">
        <v>1000000000</v>
      </c>
      <c r="H44" s="46"/>
      <c r="I44" s="12">
        <f t="shared" si="4"/>
        <v>1000000000</v>
      </c>
      <c r="J44" s="91"/>
      <c r="K44" s="58" t="s">
        <v>224</v>
      </c>
    </row>
    <row r="45" spans="1:11" ht="46.5">
      <c r="A45" s="48">
        <v>28</v>
      </c>
      <c r="B45" s="53" t="s">
        <v>211</v>
      </c>
      <c r="C45" s="54" t="s">
        <v>68</v>
      </c>
      <c r="D45" s="33">
        <v>7963082</v>
      </c>
      <c r="E45" s="46">
        <v>750000000</v>
      </c>
      <c r="F45" s="46">
        <v>0</v>
      </c>
      <c r="G45" s="12">
        <v>750000000</v>
      </c>
      <c r="H45" s="46"/>
      <c r="I45" s="12">
        <f t="shared" si="4"/>
        <v>750000000</v>
      </c>
      <c r="J45" s="91"/>
      <c r="K45" s="58" t="s">
        <v>224</v>
      </c>
    </row>
    <row r="46" spans="1:11" ht="31">
      <c r="A46" s="48">
        <v>29</v>
      </c>
      <c r="B46" s="53" t="s">
        <v>212</v>
      </c>
      <c r="C46" s="54" t="s">
        <v>68</v>
      </c>
      <c r="D46" s="33">
        <v>8001281</v>
      </c>
      <c r="E46" s="46">
        <v>1099280000</v>
      </c>
      <c r="F46" s="46">
        <v>1055431000</v>
      </c>
      <c r="G46" s="12">
        <v>43849000</v>
      </c>
      <c r="H46" s="46"/>
      <c r="I46" s="12">
        <f t="shared" si="4"/>
        <v>43849000</v>
      </c>
      <c r="J46" s="91"/>
      <c r="K46" s="60" t="s">
        <v>80</v>
      </c>
    </row>
    <row r="47" spans="1:11" ht="62">
      <c r="A47" s="48">
        <v>30</v>
      </c>
      <c r="B47" s="53" t="s">
        <v>213</v>
      </c>
      <c r="C47" s="54" t="s">
        <v>69</v>
      </c>
      <c r="D47" s="33">
        <v>7968169</v>
      </c>
      <c r="E47" s="46">
        <v>300000000</v>
      </c>
      <c r="F47" s="46">
        <v>0</v>
      </c>
      <c r="G47" s="12">
        <v>300000000</v>
      </c>
      <c r="H47" s="46"/>
      <c r="I47" s="12">
        <f t="shared" si="4"/>
        <v>300000000</v>
      </c>
      <c r="J47" s="91"/>
      <c r="K47" s="58" t="s">
        <v>225</v>
      </c>
    </row>
    <row r="48" spans="1:11" ht="108.5">
      <c r="A48" s="48">
        <v>31</v>
      </c>
      <c r="B48" s="53" t="s">
        <v>214</v>
      </c>
      <c r="C48" s="54" t="s">
        <v>69</v>
      </c>
      <c r="D48" s="33">
        <v>8010390</v>
      </c>
      <c r="E48" s="46">
        <v>224490000</v>
      </c>
      <c r="F48" s="46">
        <v>208569000</v>
      </c>
      <c r="G48" s="12">
        <v>15921000</v>
      </c>
      <c r="H48" s="46"/>
      <c r="I48" s="12">
        <f t="shared" si="4"/>
        <v>15921000</v>
      </c>
      <c r="J48" s="91"/>
      <c r="K48" s="60" t="s">
        <v>80</v>
      </c>
    </row>
    <row r="49" spans="1:11" ht="62">
      <c r="A49" s="48">
        <v>32</v>
      </c>
      <c r="B49" s="53" t="s">
        <v>215</v>
      </c>
      <c r="C49" s="54" t="s">
        <v>70</v>
      </c>
      <c r="D49" s="33">
        <v>7983518</v>
      </c>
      <c r="E49" s="46">
        <v>210959000</v>
      </c>
      <c r="F49" s="46">
        <v>169187000</v>
      </c>
      <c r="G49" s="12">
        <v>41772000</v>
      </c>
      <c r="H49" s="46"/>
      <c r="I49" s="12">
        <f t="shared" si="4"/>
        <v>41772000</v>
      </c>
      <c r="J49" s="91"/>
      <c r="K49" s="60" t="s">
        <v>80</v>
      </c>
    </row>
    <row r="50" spans="1:11" ht="62">
      <c r="A50" s="48">
        <v>33</v>
      </c>
      <c r="B50" s="53" t="s">
        <v>216</v>
      </c>
      <c r="C50" s="56" t="s">
        <v>71</v>
      </c>
      <c r="D50" s="15">
        <v>7983517</v>
      </c>
      <c r="E50" s="57">
        <v>210220000</v>
      </c>
      <c r="F50" s="57">
        <v>168448000</v>
      </c>
      <c r="G50" s="12">
        <v>41772000</v>
      </c>
      <c r="H50" s="57"/>
      <c r="I50" s="12">
        <f t="shared" si="4"/>
        <v>41772000</v>
      </c>
      <c r="J50" s="91"/>
      <c r="K50" s="60" t="s">
        <v>80</v>
      </c>
    </row>
    <row r="51" spans="1:11" ht="62">
      <c r="A51" s="48">
        <v>34</v>
      </c>
      <c r="B51" s="53" t="s">
        <v>217</v>
      </c>
      <c r="C51" s="56" t="s">
        <v>71</v>
      </c>
      <c r="D51" s="15">
        <v>7966425</v>
      </c>
      <c r="E51" s="57">
        <v>450000000</v>
      </c>
      <c r="F51" s="57">
        <v>442546000</v>
      </c>
      <c r="G51" s="12">
        <v>7454000</v>
      </c>
      <c r="H51" s="57"/>
      <c r="I51" s="12">
        <f t="shared" si="4"/>
        <v>7454000</v>
      </c>
      <c r="J51" s="91"/>
      <c r="K51" s="58" t="s">
        <v>80</v>
      </c>
    </row>
    <row r="52" spans="1:11" ht="46.5">
      <c r="A52" s="48">
        <v>35</v>
      </c>
      <c r="B52" s="53" t="s">
        <v>218</v>
      </c>
      <c r="C52" s="54" t="s">
        <v>72</v>
      </c>
      <c r="D52" s="15">
        <v>7968168</v>
      </c>
      <c r="E52" s="46">
        <v>179510000</v>
      </c>
      <c r="F52" s="46">
        <v>146540000</v>
      </c>
      <c r="G52" s="12">
        <v>32970000</v>
      </c>
      <c r="H52" s="46"/>
      <c r="I52" s="12">
        <f t="shared" si="4"/>
        <v>32970000</v>
      </c>
      <c r="J52" s="91"/>
      <c r="K52" s="58" t="s">
        <v>226</v>
      </c>
    </row>
    <row r="53" spans="1:11" ht="62">
      <c r="A53" s="48">
        <v>36</v>
      </c>
      <c r="B53" s="53" t="s">
        <v>219</v>
      </c>
      <c r="C53" s="54" t="s">
        <v>72</v>
      </c>
      <c r="D53" s="15">
        <v>7987082</v>
      </c>
      <c r="E53" s="46">
        <v>450000000</v>
      </c>
      <c r="F53" s="46">
        <v>442471000</v>
      </c>
      <c r="G53" s="12">
        <v>7529000</v>
      </c>
      <c r="H53" s="46"/>
      <c r="I53" s="12">
        <f t="shared" si="4"/>
        <v>7529000</v>
      </c>
      <c r="J53" s="91"/>
      <c r="K53" s="58" t="s">
        <v>226</v>
      </c>
    </row>
    <row r="54" spans="1:11" ht="62">
      <c r="A54" s="48">
        <v>37</v>
      </c>
      <c r="B54" s="53" t="s">
        <v>220</v>
      </c>
      <c r="C54" s="54" t="s">
        <v>73</v>
      </c>
      <c r="D54" s="15">
        <v>7983523</v>
      </c>
      <c r="E54" s="46">
        <v>210959000</v>
      </c>
      <c r="F54" s="46">
        <v>169187000</v>
      </c>
      <c r="G54" s="12">
        <v>41772000</v>
      </c>
      <c r="H54" s="46"/>
      <c r="I54" s="12">
        <f t="shared" si="4"/>
        <v>41772000</v>
      </c>
      <c r="J54" s="91"/>
      <c r="K54" s="58" t="s">
        <v>80</v>
      </c>
    </row>
    <row r="55" spans="1:11" ht="46.5">
      <c r="A55" s="48">
        <v>38</v>
      </c>
      <c r="B55" s="53" t="s">
        <v>221</v>
      </c>
      <c r="C55" s="54" t="s">
        <v>73</v>
      </c>
      <c r="D55" s="15">
        <v>8004522</v>
      </c>
      <c r="E55" s="46">
        <v>231353000</v>
      </c>
      <c r="F55" s="46">
        <v>200864000</v>
      </c>
      <c r="G55" s="12">
        <v>30489000</v>
      </c>
      <c r="H55" s="46"/>
      <c r="I55" s="12">
        <f t="shared" si="4"/>
        <v>30489000</v>
      </c>
      <c r="J55" s="91"/>
      <c r="K55" s="60" t="s">
        <v>227</v>
      </c>
    </row>
    <row r="56" spans="1:11" ht="46.5">
      <c r="A56" s="48">
        <v>39</v>
      </c>
      <c r="B56" s="53" t="s">
        <v>222</v>
      </c>
      <c r="C56" s="54" t="s">
        <v>73</v>
      </c>
      <c r="D56" s="15">
        <v>7984219</v>
      </c>
      <c r="E56" s="46">
        <v>179510000</v>
      </c>
      <c r="F56" s="46">
        <v>158359000</v>
      </c>
      <c r="G56" s="12">
        <v>21151000</v>
      </c>
      <c r="H56" s="46"/>
      <c r="I56" s="12">
        <f t="shared" si="4"/>
        <v>21151000</v>
      </c>
      <c r="J56" s="91"/>
      <c r="K56" s="58" t="s">
        <v>227</v>
      </c>
    </row>
    <row r="57" spans="1:11" ht="46.5">
      <c r="A57" s="48">
        <v>40</v>
      </c>
      <c r="B57" s="53" t="s">
        <v>223</v>
      </c>
      <c r="C57" s="54" t="s">
        <v>74</v>
      </c>
      <c r="D57" s="15">
        <v>7849624</v>
      </c>
      <c r="E57" s="46">
        <v>300000000</v>
      </c>
      <c r="F57" s="46">
        <v>269604000</v>
      </c>
      <c r="G57" s="12">
        <v>30396000</v>
      </c>
      <c r="H57" s="46"/>
      <c r="I57" s="12">
        <f t="shared" si="4"/>
        <v>30396000</v>
      </c>
      <c r="J57" s="91"/>
      <c r="K57" s="58" t="s">
        <v>227</v>
      </c>
    </row>
    <row r="58" spans="1:11" ht="62">
      <c r="A58" s="48">
        <v>41</v>
      </c>
      <c r="B58" s="53" t="s">
        <v>228</v>
      </c>
      <c r="C58" s="54" t="s">
        <v>74</v>
      </c>
      <c r="D58" s="15">
        <v>7998762</v>
      </c>
      <c r="E58" s="46">
        <v>300000000</v>
      </c>
      <c r="F58" s="46">
        <v>0</v>
      </c>
      <c r="G58" s="12">
        <v>300000000</v>
      </c>
      <c r="H58" s="46"/>
      <c r="I58" s="12">
        <f t="shared" si="4"/>
        <v>300000000</v>
      </c>
      <c r="J58" s="91"/>
      <c r="K58" s="18" t="s">
        <v>225</v>
      </c>
    </row>
    <row r="59" spans="1:11" ht="46.5">
      <c r="A59" s="48">
        <v>42</v>
      </c>
      <c r="B59" s="53" t="s">
        <v>229</v>
      </c>
      <c r="C59" s="54" t="s">
        <v>74</v>
      </c>
      <c r="D59" s="15">
        <v>7958488</v>
      </c>
      <c r="E59" s="46">
        <v>193620000</v>
      </c>
      <c r="F59" s="46">
        <v>0</v>
      </c>
      <c r="G59" s="12">
        <v>193620000</v>
      </c>
      <c r="H59" s="46"/>
      <c r="I59" s="12">
        <f t="shared" si="4"/>
        <v>193620000</v>
      </c>
      <c r="J59" s="91"/>
      <c r="K59" s="18" t="s">
        <v>224</v>
      </c>
    </row>
    <row r="60" spans="1:11" ht="31">
      <c r="A60" s="48">
        <v>43</v>
      </c>
      <c r="B60" s="53" t="s">
        <v>230</v>
      </c>
      <c r="C60" s="54" t="s">
        <v>74</v>
      </c>
      <c r="D60" s="15">
        <v>7991225</v>
      </c>
      <c r="E60" s="46">
        <v>960000000</v>
      </c>
      <c r="F60" s="46">
        <v>873839000</v>
      </c>
      <c r="G60" s="12">
        <v>86161000</v>
      </c>
      <c r="H60" s="46"/>
      <c r="I60" s="12">
        <f t="shared" si="4"/>
        <v>86161000</v>
      </c>
      <c r="J60" s="91"/>
      <c r="K60" s="18" t="s">
        <v>80</v>
      </c>
    </row>
    <row r="61" spans="1:11" ht="62">
      <c r="A61" s="48">
        <v>44</v>
      </c>
      <c r="B61" s="53" t="s">
        <v>231</v>
      </c>
      <c r="C61" s="54" t="s">
        <v>74</v>
      </c>
      <c r="D61" s="15">
        <v>7991228</v>
      </c>
      <c r="E61" s="46">
        <v>158987000</v>
      </c>
      <c r="F61" s="46">
        <v>141522000</v>
      </c>
      <c r="G61" s="12">
        <v>17465000</v>
      </c>
      <c r="H61" s="46"/>
      <c r="I61" s="12">
        <f t="shared" si="4"/>
        <v>17465000</v>
      </c>
      <c r="J61" s="91"/>
      <c r="K61" s="18" t="s">
        <v>80</v>
      </c>
    </row>
    <row r="62" spans="1:11" ht="77.5">
      <c r="A62" s="48">
        <v>45</v>
      </c>
      <c r="B62" s="53" t="s">
        <v>232</v>
      </c>
      <c r="C62" s="54" t="s">
        <v>74</v>
      </c>
      <c r="D62" s="15">
        <v>7983520</v>
      </c>
      <c r="E62" s="46">
        <v>81064000</v>
      </c>
      <c r="F62" s="46">
        <v>79590000</v>
      </c>
      <c r="G62" s="12">
        <v>1474000</v>
      </c>
      <c r="H62" s="46"/>
      <c r="I62" s="12">
        <f t="shared" si="4"/>
        <v>1474000</v>
      </c>
      <c r="J62" s="91"/>
      <c r="K62" s="18" t="s">
        <v>80</v>
      </c>
    </row>
    <row r="63" spans="1:11" ht="62">
      <c r="A63" s="48">
        <v>46</v>
      </c>
      <c r="B63" s="53" t="s">
        <v>233</v>
      </c>
      <c r="C63" s="54" t="s">
        <v>74</v>
      </c>
      <c r="D63" s="15">
        <v>8004942</v>
      </c>
      <c r="E63" s="46">
        <v>700000000</v>
      </c>
      <c r="F63" s="46">
        <v>0</v>
      </c>
      <c r="G63" s="12">
        <v>700000000</v>
      </c>
      <c r="H63" s="46"/>
      <c r="I63" s="12">
        <f t="shared" si="4"/>
        <v>700000000</v>
      </c>
      <c r="J63" s="91"/>
      <c r="K63" s="18" t="s">
        <v>224</v>
      </c>
    </row>
    <row r="64" spans="1:11" ht="62">
      <c r="A64" s="48">
        <v>47</v>
      </c>
      <c r="B64" s="53" t="s">
        <v>234</v>
      </c>
      <c r="C64" s="54" t="s">
        <v>74</v>
      </c>
      <c r="D64" s="15">
        <v>8010748</v>
      </c>
      <c r="E64" s="46">
        <v>210970000</v>
      </c>
      <c r="F64" s="46">
        <v>208359800</v>
      </c>
      <c r="G64" s="12">
        <v>2610200</v>
      </c>
      <c r="H64" s="46"/>
      <c r="I64" s="12">
        <f t="shared" si="4"/>
        <v>2610200</v>
      </c>
      <c r="J64" s="91"/>
      <c r="K64" s="18" t="s">
        <v>80</v>
      </c>
    </row>
    <row r="65" spans="1:11" ht="46.5">
      <c r="A65" s="48">
        <v>48</v>
      </c>
      <c r="B65" s="53" t="s">
        <v>235</v>
      </c>
      <c r="C65" s="54" t="s">
        <v>75</v>
      </c>
      <c r="D65" s="15">
        <v>7956840</v>
      </c>
      <c r="E65" s="46">
        <v>1000000000</v>
      </c>
      <c r="F65" s="46">
        <v>483833000</v>
      </c>
      <c r="G65" s="12">
        <v>516167000</v>
      </c>
      <c r="H65" s="46"/>
      <c r="I65" s="12">
        <f t="shared" si="4"/>
        <v>516167000</v>
      </c>
      <c r="J65" s="91"/>
      <c r="K65" s="18" t="s">
        <v>238</v>
      </c>
    </row>
    <row r="66" spans="1:11" ht="62">
      <c r="A66" s="48">
        <v>49</v>
      </c>
      <c r="B66" s="53" t="s">
        <v>236</v>
      </c>
      <c r="C66" s="54" t="s">
        <v>75</v>
      </c>
      <c r="D66" s="15">
        <v>7981373</v>
      </c>
      <c r="E66" s="46">
        <v>300000000</v>
      </c>
      <c r="F66" s="46">
        <v>257034000</v>
      </c>
      <c r="G66" s="12">
        <v>42966000</v>
      </c>
      <c r="H66" s="46"/>
      <c r="I66" s="12">
        <f t="shared" si="4"/>
        <v>42966000</v>
      </c>
      <c r="J66" s="91"/>
      <c r="K66" s="18" t="s">
        <v>80</v>
      </c>
    </row>
    <row r="67" spans="1:11" ht="31">
      <c r="A67" s="48">
        <v>50</v>
      </c>
      <c r="B67" s="53" t="s">
        <v>237</v>
      </c>
      <c r="C67" s="54" t="s">
        <v>75</v>
      </c>
      <c r="D67" s="15">
        <v>7968167</v>
      </c>
      <c r="E67" s="46">
        <v>1100000000</v>
      </c>
      <c r="F67" s="46">
        <v>889422000</v>
      </c>
      <c r="G67" s="12">
        <v>210578000</v>
      </c>
      <c r="H67" s="46"/>
      <c r="I67" s="12">
        <f t="shared" si="4"/>
        <v>210578000</v>
      </c>
      <c r="J67" s="91"/>
      <c r="K67" s="89" t="s">
        <v>239</v>
      </c>
    </row>
    <row r="68" spans="1:11" ht="45">
      <c r="A68" s="19" t="s">
        <v>79</v>
      </c>
      <c r="B68" s="45" t="s">
        <v>260</v>
      </c>
      <c r="C68" s="19"/>
      <c r="D68" s="8"/>
      <c r="E68" s="47">
        <f>SUM(E69:E71)</f>
        <v>6747291500</v>
      </c>
      <c r="F68" s="47">
        <f>SUM(F69:F71)</f>
        <v>6478157000</v>
      </c>
      <c r="G68" s="47">
        <f>SUM(G69:G71)</f>
        <v>144239000</v>
      </c>
      <c r="H68" s="47">
        <f t="shared" ref="H68:J68" si="5">SUM(H69:H70)</f>
        <v>0</v>
      </c>
      <c r="I68" s="47">
        <f>SUM(I69:I71)</f>
        <v>144239000</v>
      </c>
      <c r="J68" s="47">
        <f t="shared" si="5"/>
        <v>0</v>
      </c>
      <c r="K68" s="19"/>
    </row>
    <row r="69" spans="1:11" ht="31">
      <c r="A69" s="15">
        <v>1</v>
      </c>
      <c r="B69" s="53" t="s">
        <v>240</v>
      </c>
      <c r="C69" s="54" t="s">
        <v>68</v>
      </c>
      <c r="D69" s="33">
        <v>7967113</v>
      </c>
      <c r="E69" s="46">
        <v>1100000000</v>
      </c>
      <c r="F69" s="46">
        <v>1052373000</v>
      </c>
      <c r="G69" s="12">
        <v>47627000</v>
      </c>
      <c r="H69" s="46"/>
      <c r="I69" s="91">
        <f>G69</f>
        <v>47627000</v>
      </c>
      <c r="J69" s="91"/>
      <c r="K69" s="58" t="s">
        <v>80</v>
      </c>
    </row>
    <row r="70" spans="1:11" ht="46.5">
      <c r="A70" s="15">
        <v>2</v>
      </c>
      <c r="B70" s="53" t="s">
        <v>241</v>
      </c>
      <c r="C70" s="54" t="s">
        <v>68</v>
      </c>
      <c r="D70" s="33">
        <v>7997719</v>
      </c>
      <c r="E70" s="46">
        <v>5147291500</v>
      </c>
      <c r="F70" s="46">
        <v>4926777000</v>
      </c>
      <c r="G70" s="12">
        <v>95619000</v>
      </c>
      <c r="H70" s="46"/>
      <c r="I70" s="91">
        <f>G70</f>
        <v>95619000</v>
      </c>
      <c r="J70" s="91"/>
      <c r="K70" s="58" t="s">
        <v>80</v>
      </c>
    </row>
    <row r="71" spans="1:11" ht="46.5">
      <c r="A71" s="15">
        <v>3</v>
      </c>
      <c r="B71" s="53" t="s">
        <v>188</v>
      </c>
      <c r="C71" s="54"/>
      <c r="D71" s="33"/>
      <c r="E71" s="46">
        <v>500000000</v>
      </c>
      <c r="F71" s="46">
        <v>499007000</v>
      </c>
      <c r="G71" s="12">
        <f>E71-F71</f>
        <v>993000</v>
      </c>
      <c r="H71" s="46"/>
      <c r="I71" s="91">
        <f>G71</f>
        <v>993000</v>
      </c>
      <c r="J71" s="91"/>
      <c r="K71" s="58" t="s">
        <v>80</v>
      </c>
    </row>
  </sheetData>
  <mergeCells count="15">
    <mergeCell ref="G7:G8"/>
    <mergeCell ref="H7:J7"/>
    <mergeCell ref="K7:K8"/>
    <mergeCell ref="A7:A8"/>
    <mergeCell ref="B7:B8"/>
    <mergeCell ref="C7:C8"/>
    <mergeCell ref="D7:D8"/>
    <mergeCell ref="E7:E8"/>
    <mergeCell ref="F7:F8"/>
    <mergeCell ref="A6:K6"/>
    <mergeCell ref="J1:K1"/>
    <mergeCell ref="A2:K2"/>
    <mergeCell ref="A3:K3"/>
    <mergeCell ref="A4:K4"/>
    <mergeCell ref="A5:K5"/>
  </mergeCells>
  <pageMargins left="0.7" right="0.25" top="0.5" bottom="0.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7"/>
  <sheetViews>
    <sheetView zoomScale="70" zoomScaleNormal="70" workbookViewId="0">
      <pane xSplit="4" ySplit="8" topLeftCell="E9" activePane="bottomRight" state="frozen"/>
      <selection activeCell="E9" sqref="E9"/>
      <selection pane="topRight" activeCell="E9" sqref="E9"/>
      <selection pane="bottomLeft" activeCell="E9" sqref="E9"/>
      <selection pane="bottomRight" activeCell="A4" sqref="A4:XFD6"/>
    </sheetView>
  </sheetViews>
  <sheetFormatPr defaultColWidth="9" defaultRowHeight="15.5"/>
  <cols>
    <col min="1" max="1" width="3.58203125" style="2" customWidth="1"/>
    <col min="2" max="2" width="29.08203125" style="1" customWidth="1"/>
    <col min="3" max="3" width="24.08203125" style="2" hidden="1" customWidth="1"/>
    <col min="4" max="4" width="11" style="2" hidden="1" customWidth="1"/>
    <col min="5" max="5" width="16.5" style="1" customWidth="1"/>
    <col min="6" max="6" width="16.33203125" style="1" customWidth="1"/>
    <col min="7" max="7" width="15.58203125" style="6" customWidth="1"/>
    <col min="8" max="8" width="14.58203125" style="3" hidden="1" customWidth="1"/>
    <col min="9" max="9" width="14.58203125" style="6" customWidth="1"/>
    <col min="10" max="10" width="14.58203125" style="6" hidden="1" customWidth="1"/>
    <col min="11" max="11" width="15.83203125" style="6" customWidth="1"/>
    <col min="12" max="12" width="35.5" style="3" customWidth="1"/>
    <col min="13" max="13" width="14.25" style="3" customWidth="1"/>
    <col min="14" max="14" width="16" style="3" customWidth="1"/>
    <col min="15" max="16384" width="9" style="3"/>
  </cols>
  <sheetData>
    <row r="1" spans="1:14">
      <c r="K1" s="130" t="s">
        <v>10</v>
      </c>
      <c r="L1" s="130"/>
    </row>
    <row r="2" spans="1:14" ht="15.75" customHeight="1">
      <c r="A2" s="126" t="s">
        <v>90</v>
      </c>
      <c r="B2" s="126"/>
      <c r="C2" s="126"/>
      <c r="D2" s="126"/>
      <c r="E2" s="126"/>
      <c r="F2" s="126"/>
      <c r="G2" s="126"/>
      <c r="H2" s="126"/>
      <c r="I2" s="126"/>
      <c r="J2" s="126"/>
      <c r="K2" s="126"/>
      <c r="L2" s="126"/>
    </row>
    <row r="3" spans="1:14" ht="15.75" customHeight="1">
      <c r="A3" s="126" t="s">
        <v>107</v>
      </c>
      <c r="B3" s="126"/>
      <c r="C3" s="126"/>
      <c r="D3" s="126"/>
      <c r="E3" s="126"/>
      <c r="F3" s="126"/>
      <c r="G3" s="126"/>
      <c r="H3" s="126"/>
      <c r="I3" s="126"/>
      <c r="J3" s="126"/>
      <c r="K3" s="126"/>
      <c r="L3" s="126"/>
    </row>
    <row r="4" spans="1:14" ht="15.75" customHeight="1">
      <c r="A4" s="126" t="s">
        <v>157</v>
      </c>
      <c r="B4" s="126"/>
      <c r="C4" s="126"/>
      <c r="D4" s="126"/>
      <c r="E4" s="126"/>
      <c r="F4" s="126"/>
      <c r="G4" s="126"/>
      <c r="H4" s="126"/>
      <c r="I4" s="126"/>
      <c r="J4" s="126"/>
      <c r="K4" s="126"/>
      <c r="L4" s="126"/>
    </row>
    <row r="5" spans="1:14" ht="15.75" customHeight="1">
      <c r="A5" s="127" t="str">
        <f>'TH huyen'!A4</f>
        <v>(Kèm theo Tờ trình số       /TTr-UBND ngày       tháng      năm 2024 của Ủy ban nhân dân tỉnh)</v>
      </c>
      <c r="B5" s="127"/>
      <c r="C5" s="127"/>
      <c r="D5" s="127"/>
      <c r="E5" s="127"/>
      <c r="F5" s="127"/>
      <c r="G5" s="127"/>
      <c r="H5" s="127"/>
      <c r="I5" s="127"/>
      <c r="J5" s="127"/>
      <c r="K5" s="127"/>
      <c r="L5" s="127"/>
    </row>
    <row r="6" spans="1:14" ht="15.75" customHeight="1">
      <c r="A6" s="124" t="s">
        <v>5</v>
      </c>
      <c r="B6" s="124"/>
      <c r="C6" s="124"/>
      <c r="D6" s="124"/>
      <c r="E6" s="124"/>
      <c r="F6" s="124"/>
      <c r="G6" s="124"/>
      <c r="H6" s="124"/>
      <c r="I6" s="124"/>
      <c r="J6" s="124"/>
      <c r="K6" s="124"/>
      <c r="L6" s="124"/>
    </row>
    <row r="7" spans="1:14" s="4" customFormat="1" ht="47.5" customHeight="1">
      <c r="A7" s="119" t="s">
        <v>0</v>
      </c>
      <c r="B7" s="119" t="s">
        <v>1</v>
      </c>
      <c r="C7" s="119" t="s">
        <v>2</v>
      </c>
      <c r="D7" s="119" t="s">
        <v>3</v>
      </c>
      <c r="E7" s="119" t="s">
        <v>110</v>
      </c>
      <c r="F7" s="119" t="s">
        <v>111</v>
      </c>
      <c r="G7" s="119" t="s">
        <v>112</v>
      </c>
      <c r="H7" s="120" t="s">
        <v>18</v>
      </c>
      <c r="I7" s="120"/>
      <c r="J7" s="120"/>
      <c r="K7" s="120"/>
      <c r="L7" s="120" t="s">
        <v>14</v>
      </c>
    </row>
    <row r="8" spans="1:14" s="5" customFormat="1" ht="15">
      <c r="A8" s="119"/>
      <c r="B8" s="119"/>
      <c r="C8" s="119"/>
      <c r="D8" s="119"/>
      <c r="E8" s="119"/>
      <c r="F8" s="119"/>
      <c r="G8" s="119"/>
      <c r="H8" s="7" t="s">
        <v>15</v>
      </c>
      <c r="I8" s="80" t="s">
        <v>16</v>
      </c>
      <c r="J8" s="80" t="s">
        <v>153</v>
      </c>
      <c r="K8" s="80" t="s">
        <v>17</v>
      </c>
      <c r="L8" s="120"/>
    </row>
    <row r="9" spans="1:14">
      <c r="A9" s="8"/>
      <c r="B9" s="9" t="s">
        <v>4</v>
      </c>
      <c r="C9" s="9"/>
      <c r="D9" s="9"/>
      <c r="E9" s="39">
        <f>E10+E13</f>
        <v>22828904000</v>
      </c>
      <c r="F9" s="39">
        <f t="shared" ref="F9:K9" si="0">F10+F13</f>
        <v>21334550818</v>
      </c>
      <c r="G9" s="39">
        <f t="shared" si="0"/>
        <v>1145357000</v>
      </c>
      <c r="H9" s="39">
        <f t="shared" si="0"/>
        <v>0</v>
      </c>
      <c r="I9" s="39">
        <f t="shared" si="0"/>
        <v>685717000</v>
      </c>
      <c r="J9" s="39">
        <f t="shared" si="0"/>
        <v>0</v>
      </c>
      <c r="K9" s="39">
        <f t="shared" si="0"/>
        <v>459640000</v>
      </c>
      <c r="L9" s="37"/>
      <c r="M9" s="6">
        <f>E9-F9-G9</f>
        <v>348996182</v>
      </c>
    </row>
    <row r="10" spans="1:14">
      <c r="A10" s="7" t="s">
        <v>27</v>
      </c>
      <c r="B10" s="20" t="s">
        <v>86</v>
      </c>
      <c r="C10" s="14"/>
      <c r="D10" s="43"/>
      <c r="E10" s="44">
        <f>+SUM(E11:E12)</f>
        <v>499400000</v>
      </c>
      <c r="F10" s="44">
        <f t="shared" ref="F10:K10" si="1">+SUM(F11:F12)</f>
        <v>487345000</v>
      </c>
      <c r="G10" s="44">
        <f t="shared" si="1"/>
        <v>9506000</v>
      </c>
      <c r="H10" s="44">
        <f t="shared" si="1"/>
        <v>0</v>
      </c>
      <c r="I10" s="44">
        <f t="shared" si="1"/>
        <v>9506000</v>
      </c>
      <c r="J10" s="44">
        <f t="shared" si="1"/>
        <v>0</v>
      </c>
      <c r="K10" s="44">
        <f t="shared" si="1"/>
        <v>0</v>
      </c>
      <c r="L10" s="11"/>
      <c r="M10" s="6">
        <f>E10-F10-G10</f>
        <v>2549000</v>
      </c>
    </row>
    <row r="11" spans="1:14" ht="31">
      <c r="A11" s="15">
        <v>1</v>
      </c>
      <c r="B11" s="16" t="s">
        <v>108</v>
      </c>
      <c r="C11" s="15" t="s">
        <v>31</v>
      </c>
      <c r="D11" s="15">
        <v>7661337</v>
      </c>
      <c r="E11" s="17">
        <v>249400000</v>
      </c>
      <c r="F11" s="17">
        <v>247012000</v>
      </c>
      <c r="G11" s="12">
        <v>2388000</v>
      </c>
      <c r="H11" s="11"/>
      <c r="I11" s="12">
        <f>G11</f>
        <v>2388000</v>
      </c>
      <c r="J11" s="12"/>
      <c r="K11" s="12"/>
      <c r="L11" s="18" t="s">
        <v>113</v>
      </c>
      <c r="M11" s="6">
        <f>E11-F11-G11</f>
        <v>0</v>
      </c>
    </row>
    <row r="12" spans="1:14" ht="31">
      <c r="A12" s="15">
        <v>2</v>
      </c>
      <c r="B12" s="16" t="s">
        <v>109</v>
      </c>
      <c r="C12" s="15" t="s">
        <v>31</v>
      </c>
      <c r="D12" s="15">
        <v>7820385</v>
      </c>
      <c r="E12" s="17">
        <v>250000000</v>
      </c>
      <c r="F12" s="17">
        <v>240333000</v>
      </c>
      <c r="G12" s="12">
        <v>7118000</v>
      </c>
      <c r="H12" s="11"/>
      <c r="I12" s="12">
        <f>G12</f>
        <v>7118000</v>
      </c>
      <c r="J12" s="12"/>
      <c r="K12" s="12"/>
      <c r="L12" s="18" t="s">
        <v>114</v>
      </c>
      <c r="M12" s="6">
        <f>E12-F12-G12</f>
        <v>2549000</v>
      </c>
    </row>
    <row r="13" spans="1:14">
      <c r="A13" s="7" t="s">
        <v>28</v>
      </c>
      <c r="B13" s="14" t="s">
        <v>32</v>
      </c>
      <c r="C13" s="14"/>
      <c r="D13" s="43"/>
      <c r="E13" s="44">
        <f>SUM(E14:E47)</f>
        <v>22329504000</v>
      </c>
      <c r="F13" s="44">
        <f>SUM(F14:F47)</f>
        <v>20847205818</v>
      </c>
      <c r="G13" s="44">
        <f>SUM(G14:G47)</f>
        <v>1135851000</v>
      </c>
      <c r="H13" s="44">
        <f t="shared" ref="H13" si="2">+SUM(H14:H46)</f>
        <v>0</v>
      </c>
      <c r="I13" s="44">
        <f>SUM(I14:I47)</f>
        <v>676211000</v>
      </c>
      <c r="J13" s="44">
        <f>SUM(J14:J47)</f>
        <v>0</v>
      </c>
      <c r="K13" s="44">
        <f>SUM(K14:K47)</f>
        <v>459640000</v>
      </c>
      <c r="L13" s="18"/>
    </row>
    <row r="14" spans="1:14" ht="46.5">
      <c r="A14" s="15">
        <v>1</v>
      </c>
      <c r="B14" s="16" t="s">
        <v>115</v>
      </c>
      <c r="C14" s="15" t="s">
        <v>33</v>
      </c>
      <c r="D14" s="15">
        <v>7839171</v>
      </c>
      <c r="E14" s="17">
        <v>970000000</v>
      </c>
      <c r="F14" s="17">
        <v>890380000</v>
      </c>
      <c r="G14" s="12">
        <v>79620000</v>
      </c>
      <c r="H14" s="11"/>
      <c r="I14" s="12"/>
      <c r="J14" s="12"/>
      <c r="K14" s="12">
        <v>79620000</v>
      </c>
      <c r="L14" s="18" t="s">
        <v>148</v>
      </c>
      <c r="M14" s="6">
        <f t="shared" ref="M14:M47" si="3">E14-F14-G14</f>
        <v>0</v>
      </c>
    </row>
    <row r="15" spans="1:14" ht="62">
      <c r="A15" s="15">
        <v>2</v>
      </c>
      <c r="B15" s="16" t="s">
        <v>116</v>
      </c>
      <c r="C15" s="15" t="s">
        <v>31</v>
      </c>
      <c r="D15" s="15">
        <v>7832947</v>
      </c>
      <c r="E15" s="17">
        <v>300000000</v>
      </c>
      <c r="F15" s="17">
        <v>282115000</v>
      </c>
      <c r="G15" s="12">
        <v>17884999.999999993</v>
      </c>
      <c r="H15" s="11"/>
      <c r="I15" s="12"/>
      <c r="J15" s="12"/>
      <c r="K15" s="12">
        <v>17884999.999999993</v>
      </c>
      <c r="L15" s="18" t="s">
        <v>249</v>
      </c>
      <c r="M15" s="6">
        <f t="shared" si="3"/>
        <v>0</v>
      </c>
    </row>
    <row r="16" spans="1:14" ht="46.5">
      <c r="A16" s="15">
        <v>3</v>
      </c>
      <c r="B16" s="16" t="s">
        <v>117</v>
      </c>
      <c r="C16" s="15" t="s">
        <v>31</v>
      </c>
      <c r="D16" s="15">
        <v>7955554</v>
      </c>
      <c r="E16" s="17">
        <v>505377000</v>
      </c>
      <c r="F16" s="17">
        <v>458640000</v>
      </c>
      <c r="G16" s="12">
        <v>46737000.000000022</v>
      </c>
      <c r="H16" s="11"/>
      <c r="I16" s="12">
        <f>G16</f>
        <v>46737000.000000022</v>
      </c>
      <c r="J16" s="12"/>
      <c r="K16" s="12"/>
      <c r="L16" s="18" t="s">
        <v>250</v>
      </c>
      <c r="M16" s="6">
        <f t="shared" si="3"/>
        <v>0</v>
      </c>
      <c r="N16" s="79" t="s">
        <v>150</v>
      </c>
    </row>
    <row r="17" spans="1:13" ht="46.5">
      <c r="A17" s="15">
        <v>4</v>
      </c>
      <c r="B17" s="16" t="s">
        <v>118</v>
      </c>
      <c r="C17" s="15" t="s">
        <v>34</v>
      </c>
      <c r="D17" s="15">
        <v>7956944</v>
      </c>
      <c r="E17" s="17">
        <v>310000000</v>
      </c>
      <c r="F17" s="17">
        <v>301012000</v>
      </c>
      <c r="G17" s="12">
        <v>8988000</v>
      </c>
      <c r="H17" s="11"/>
      <c r="I17" s="12">
        <v>8988000</v>
      </c>
      <c r="J17" s="12"/>
      <c r="K17" s="12"/>
      <c r="L17" s="18" t="s">
        <v>151</v>
      </c>
      <c r="M17" s="6">
        <f t="shared" si="3"/>
        <v>0</v>
      </c>
    </row>
    <row r="18" spans="1:13" ht="31">
      <c r="A18" s="15">
        <v>5</v>
      </c>
      <c r="B18" s="16" t="s">
        <v>119</v>
      </c>
      <c r="C18" s="15" t="s">
        <v>34</v>
      </c>
      <c r="D18" s="15">
        <v>7956721</v>
      </c>
      <c r="E18" s="17">
        <v>500000000</v>
      </c>
      <c r="F18" s="17">
        <v>467143000</v>
      </c>
      <c r="G18" s="12">
        <v>13372000</v>
      </c>
      <c r="H18" s="11"/>
      <c r="I18" s="12">
        <v>13372000</v>
      </c>
      <c r="J18" s="12"/>
      <c r="K18" s="12"/>
      <c r="L18" s="18" t="s">
        <v>151</v>
      </c>
      <c r="M18" s="6">
        <f t="shared" si="3"/>
        <v>19485000</v>
      </c>
    </row>
    <row r="19" spans="1:13" ht="31">
      <c r="A19" s="15">
        <v>6</v>
      </c>
      <c r="B19" s="16" t="s">
        <v>253</v>
      </c>
      <c r="C19" s="15" t="s">
        <v>35</v>
      </c>
      <c r="D19" s="15">
        <v>7950723</v>
      </c>
      <c r="E19" s="17">
        <v>500000000</v>
      </c>
      <c r="F19" s="17">
        <v>474425000</v>
      </c>
      <c r="G19" s="12">
        <v>13552000</v>
      </c>
      <c r="H19" s="11"/>
      <c r="I19" s="12">
        <v>13552000</v>
      </c>
      <c r="J19" s="12"/>
      <c r="K19" s="12"/>
      <c r="L19" s="18" t="s">
        <v>151</v>
      </c>
      <c r="M19" s="6">
        <f t="shared" si="3"/>
        <v>12023000</v>
      </c>
    </row>
    <row r="20" spans="1:13" ht="31">
      <c r="A20" s="15">
        <v>7</v>
      </c>
      <c r="B20" s="16" t="s">
        <v>120</v>
      </c>
      <c r="C20" s="15" t="s">
        <v>35</v>
      </c>
      <c r="D20" s="15" t="s">
        <v>36</v>
      </c>
      <c r="E20" s="17">
        <v>500000000</v>
      </c>
      <c r="F20" s="17">
        <v>478591000</v>
      </c>
      <c r="G20" s="12">
        <v>12325000</v>
      </c>
      <c r="H20" s="11"/>
      <c r="I20" s="12">
        <v>12325000</v>
      </c>
      <c r="J20" s="12"/>
      <c r="K20" s="12"/>
      <c r="L20" s="18" t="s">
        <v>151</v>
      </c>
      <c r="M20" s="6">
        <f t="shared" si="3"/>
        <v>9084000</v>
      </c>
    </row>
    <row r="21" spans="1:13" ht="31">
      <c r="A21" s="15">
        <v>8</v>
      </c>
      <c r="B21" s="16" t="s">
        <v>121</v>
      </c>
      <c r="C21" s="15" t="s">
        <v>35</v>
      </c>
      <c r="D21" s="15" t="s">
        <v>37</v>
      </c>
      <c r="E21" s="17">
        <v>600000000</v>
      </c>
      <c r="F21" s="17">
        <v>564401000</v>
      </c>
      <c r="G21" s="12">
        <v>16669000</v>
      </c>
      <c r="H21" s="11"/>
      <c r="I21" s="12">
        <v>16669000</v>
      </c>
      <c r="J21" s="12"/>
      <c r="K21" s="12"/>
      <c r="L21" s="18" t="s">
        <v>151</v>
      </c>
      <c r="M21" s="6">
        <f t="shared" si="3"/>
        <v>18930000</v>
      </c>
    </row>
    <row r="22" spans="1:13" ht="46.5">
      <c r="A22" s="15">
        <v>9</v>
      </c>
      <c r="B22" s="16" t="s">
        <v>122</v>
      </c>
      <c r="C22" s="15" t="s">
        <v>31</v>
      </c>
      <c r="D22" s="15">
        <v>7975235</v>
      </c>
      <c r="E22" s="17">
        <v>500000000</v>
      </c>
      <c r="F22" s="17">
        <v>462703000</v>
      </c>
      <c r="G22" s="12">
        <v>12155000</v>
      </c>
      <c r="H22" s="11"/>
      <c r="I22" s="12">
        <v>12155000</v>
      </c>
      <c r="J22" s="12"/>
      <c r="K22" s="12"/>
      <c r="L22" s="18" t="s">
        <v>151</v>
      </c>
      <c r="M22" s="6">
        <f t="shared" si="3"/>
        <v>25142000</v>
      </c>
    </row>
    <row r="23" spans="1:13" ht="31">
      <c r="A23" s="15">
        <v>10</v>
      </c>
      <c r="B23" s="16" t="s">
        <v>123</v>
      </c>
      <c r="C23" s="15" t="s">
        <v>35</v>
      </c>
      <c r="D23" s="15">
        <v>7950720</v>
      </c>
      <c r="E23" s="17">
        <v>500000000</v>
      </c>
      <c r="F23" s="17">
        <v>479670000</v>
      </c>
      <c r="G23" s="12">
        <v>11172000</v>
      </c>
      <c r="H23" s="11"/>
      <c r="I23" s="12">
        <v>11172000</v>
      </c>
      <c r="J23" s="12"/>
      <c r="K23" s="12"/>
      <c r="L23" s="18" t="s">
        <v>151</v>
      </c>
      <c r="M23" s="6">
        <f t="shared" si="3"/>
        <v>9158000</v>
      </c>
    </row>
    <row r="24" spans="1:13" ht="31">
      <c r="A24" s="15">
        <v>11</v>
      </c>
      <c r="B24" s="16" t="s">
        <v>124</v>
      </c>
      <c r="C24" s="15" t="s">
        <v>35</v>
      </c>
      <c r="D24" s="15">
        <v>7957865</v>
      </c>
      <c r="E24" s="17">
        <v>500000000</v>
      </c>
      <c r="F24" s="17">
        <v>480546000</v>
      </c>
      <c r="G24" s="12">
        <v>12566000</v>
      </c>
      <c r="H24" s="11"/>
      <c r="I24" s="12">
        <v>12566000</v>
      </c>
      <c r="J24" s="12"/>
      <c r="K24" s="12"/>
      <c r="L24" s="18" t="s">
        <v>151</v>
      </c>
      <c r="M24" s="6">
        <f t="shared" si="3"/>
        <v>6888000</v>
      </c>
    </row>
    <row r="25" spans="1:13" ht="31">
      <c r="A25" s="15">
        <v>12</v>
      </c>
      <c r="B25" s="16" t="s">
        <v>125</v>
      </c>
      <c r="C25" s="15" t="s">
        <v>35</v>
      </c>
      <c r="D25" s="15">
        <v>7950721</v>
      </c>
      <c r="E25" s="17">
        <v>694722000</v>
      </c>
      <c r="F25" s="17">
        <v>662558000</v>
      </c>
      <c r="G25" s="12">
        <v>18990000</v>
      </c>
      <c r="H25" s="11"/>
      <c r="I25" s="12">
        <v>18990000</v>
      </c>
      <c r="J25" s="12"/>
      <c r="K25" s="12"/>
      <c r="L25" s="18" t="s">
        <v>151</v>
      </c>
      <c r="M25" s="6">
        <f t="shared" si="3"/>
        <v>13174000</v>
      </c>
    </row>
    <row r="26" spans="1:13" ht="46.5">
      <c r="A26" s="15">
        <v>13</v>
      </c>
      <c r="B26" s="16" t="s">
        <v>126</v>
      </c>
      <c r="C26" s="15" t="s">
        <v>31</v>
      </c>
      <c r="D26" s="15">
        <v>7948374</v>
      </c>
      <c r="E26" s="17">
        <v>800000000</v>
      </c>
      <c r="F26" s="17">
        <v>766043000</v>
      </c>
      <c r="G26" s="12">
        <v>19080000</v>
      </c>
      <c r="H26" s="11"/>
      <c r="I26" s="12">
        <v>19080000</v>
      </c>
      <c r="J26" s="12"/>
      <c r="K26" s="12"/>
      <c r="L26" s="18" t="s">
        <v>151</v>
      </c>
      <c r="M26" s="6">
        <f t="shared" si="3"/>
        <v>14877000</v>
      </c>
    </row>
    <row r="27" spans="1:13" ht="46.5">
      <c r="A27" s="15">
        <v>14</v>
      </c>
      <c r="B27" s="16" t="s">
        <v>127</v>
      </c>
      <c r="C27" s="15" t="s">
        <v>35</v>
      </c>
      <c r="D27" s="15">
        <v>7948467</v>
      </c>
      <c r="E27" s="17">
        <v>1160148000</v>
      </c>
      <c r="F27" s="17">
        <v>1113781000</v>
      </c>
      <c r="G27" s="12">
        <v>27796000</v>
      </c>
      <c r="H27" s="11"/>
      <c r="I27" s="12">
        <v>27796000</v>
      </c>
      <c r="J27" s="12"/>
      <c r="K27" s="12"/>
      <c r="L27" s="18" t="s">
        <v>151</v>
      </c>
      <c r="M27" s="6">
        <f t="shared" si="3"/>
        <v>18571000</v>
      </c>
    </row>
    <row r="28" spans="1:13" ht="31">
      <c r="A28" s="15">
        <v>15</v>
      </c>
      <c r="B28" s="16" t="s">
        <v>128</v>
      </c>
      <c r="C28" s="15" t="s">
        <v>31</v>
      </c>
      <c r="D28" s="15" t="s">
        <v>38</v>
      </c>
      <c r="E28" s="17">
        <v>700000000</v>
      </c>
      <c r="F28" s="17">
        <v>666755000</v>
      </c>
      <c r="G28" s="12">
        <v>19934000</v>
      </c>
      <c r="H28" s="11"/>
      <c r="I28" s="12">
        <v>19934000</v>
      </c>
      <c r="J28" s="12"/>
      <c r="K28" s="12"/>
      <c r="L28" s="18" t="s">
        <v>151</v>
      </c>
      <c r="M28" s="6">
        <f t="shared" si="3"/>
        <v>13311000</v>
      </c>
    </row>
    <row r="29" spans="1:13" ht="31">
      <c r="A29" s="15">
        <v>16</v>
      </c>
      <c r="B29" s="16" t="s">
        <v>129</v>
      </c>
      <c r="C29" s="15" t="s">
        <v>31</v>
      </c>
      <c r="D29" s="15" t="s">
        <v>39</v>
      </c>
      <c r="E29" s="17">
        <v>700000000</v>
      </c>
      <c r="F29" s="17">
        <v>670445000</v>
      </c>
      <c r="G29" s="12">
        <v>17246000</v>
      </c>
      <c r="H29" s="11"/>
      <c r="I29" s="12">
        <v>17246000</v>
      </c>
      <c r="J29" s="12"/>
      <c r="K29" s="12"/>
      <c r="L29" s="18" t="s">
        <v>151</v>
      </c>
      <c r="M29" s="6">
        <f t="shared" si="3"/>
        <v>12309000</v>
      </c>
    </row>
    <row r="30" spans="1:13" ht="62">
      <c r="A30" s="15">
        <v>17</v>
      </c>
      <c r="B30" s="16" t="s">
        <v>130</v>
      </c>
      <c r="C30" s="15" t="s">
        <v>31</v>
      </c>
      <c r="D30" s="15" t="s">
        <v>40</v>
      </c>
      <c r="E30" s="17">
        <v>350000000</v>
      </c>
      <c r="F30" s="17">
        <v>340988000</v>
      </c>
      <c r="G30" s="12">
        <v>7829000</v>
      </c>
      <c r="H30" s="11"/>
      <c r="I30" s="12">
        <v>7829000</v>
      </c>
      <c r="J30" s="12"/>
      <c r="K30" s="12"/>
      <c r="L30" s="18" t="s">
        <v>151</v>
      </c>
      <c r="M30" s="6">
        <f t="shared" si="3"/>
        <v>1183000</v>
      </c>
    </row>
    <row r="31" spans="1:13" ht="46.5">
      <c r="A31" s="15">
        <v>18</v>
      </c>
      <c r="B31" s="16" t="s">
        <v>131</v>
      </c>
      <c r="C31" s="15" t="s">
        <v>31</v>
      </c>
      <c r="D31" s="15" t="s">
        <v>41</v>
      </c>
      <c r="E31" s="17">
        <v>600000000</v>
      </c>
      <c r="F31" s="17">
        <v>584104000</v>
      </c>
      <c r="G31" s="12">
        <v>3420000</v>
      </c>
      <c r="H31" s="11"/>
      <c r="I31" s="12">
        <v>3420000</v>
      </c>
      <c r="J31" s="12"/>
      <c r="K31" s="12"/>
      <c r="L31" s="18" t="s">
        <v>152</v>
      </c>
      <c r="M31" s="6">
        <f t="shared" si="3"/>
        <v>12476000</v>
      </c>
    </row>
    <row r="32" spans="1:13" ht="46.5">
      <c r="A32" s="15">
        <v>19</v>
      </c>
      <c r="B32" s="16" t="s">
        <v>132</v>
      </c>
      <c r="C32" s="15" t="s">
        <v>31</v>
      </c>
      <c r="D32" s="15" t="s">
        <v>42</v>
      </c>
      <c r="E32" s="17">
        <v>400000000</v>
      </c>
      <c r="F32" s="17">
        <v>385129000</v>
      </c>
      <c r="G32" s="12">
        <v>2280000</v>
      </c>
      <c r="H32" s="11"/>
      <c r="I32" s="12">
        <v>2280000</v>
      </c>
      <c r="J32" s="12"/>
      <c r="K32" s="12"/>
      <c r="L32" s="18" t="s">
        <v>152</v>
      </c>
      <c r="M32" s="6">
        <f t="shared" si="3"/>
        <v>12591000</v>
      </c>
    </row>
    <row r="33" spans="1:13" ht="31">
      <c r="A33" s="15">
        <v>20</v>
      </c>
      <c r="B33" s="16" t="s">
        <v>133</v>
      </c>
      <c r="C33" s="15" t="s">
        <v>31</v>
      </c>
      <c r="D33" s="15">
        <v>7965014</v>
      </c>
      <c r="E33" s="17">
        <v>600000000</v>
      </c>
      <c r="F33" s="17">
        <v>583668000</v>
      </c>
      <c r="G33" s="12">
        <v>2589000</v>
      </c>
      <c r="H33" s="11"/>
      <c r="I33" s="12">
        <v>2589000</v>
      </c>
      <c r="J33" s="12"/>
      <c r="K33" s="12"/>
      <c r="L33" s="18" t="s">
        <v>152</v>
      </c>
      <c r="M33" s="6">
        <f t="shared" si="3"/>
        <v>13743000</v>
      </c>
    </row>
    <row r="34" spans="1:13" ht="31">
      <c r="A34" s="15">
        <v>21</v>
      </c>
      <c r="B34" s="16" t="s">
        <v>134</v>
      </c>
      <c r="C34" s="15" t="s">
        <v>43</v>
      </c>
      <c r="D34" s="15" t="s">
        <v>44</v>
      </c>
      <c r="E34" s="17">
        <v>500000000</v>
      </c>
      <c r="F34" s="17">
        <v>487578000</v>
      </c>
      <c r="G34" s="12">
        <v>2850000</v>
      </c>
      <c r="H34" s="11"/>
      <c r="I34" s="12">
        <v>2850000</v>
      </c>
      <c r="J34" s="12"/>
      <c r="K34" s="12"/>
      <c r="L34" s="18" t="s">
        <v>152</v>
      </c>
      <c r="M34" s="6">
        <f t="shared" si="3"/>
        <v>9572000</v>
      </c>
    </row>
    <row r="35" spans="1:13" ht="46.5">
      <c r="A35" s="15">
        <v>22</v>
      </c>
      <c r="B35" s="16" t="s">
        <v>135</v>
      </c>
      <c r="C35" s="15" t="s">
        <v>43</v>
      </c>
      <c r="D35" s="15" t="s">
        <v>45</v>
      </c>
      <c r="E35" s="17">
        <v>150000000</v>
      </c>
      <c r="F35" s="17">
        <v>144808000</v>
      </c>
      <c r="G35" s="12">
        <v>855000</v>
      </c>
      <c r="H35" s="11"/>
      <c r="I35" s="12">
        <v>855000</v>
      </c>
      <c r="J35" s="12"/>
      <c r="K35" s="12"/>
      <c r="L35" s="18" t="s">
        <v>152</v>
      </c>
      <c r="M35" s="6">
        <f t="shared" si="3"/>
        <v>4337000</v>
      </c>
    </row>
    <row r="36" spans="1:13" ht="46.5">
      <c r="A36" s="15">
        <v>23</v>
      </c>
      <c r="B36" s="16" t="s">
        <v>136</v>
      </c>
      <c r="C36" s="15" t="s">
        <v>46</v>
      </c>
      <c r="D36" s="15" t="s">
        <v>47</v>
      </c>
      <c r="E36" s="17">
        <v>998195000</v>
      </c>
      <c r="F36" s="17">
        <v>973552000</v>
      </c>
      <c r="G36" s="12">
        <v>5700000</v>
      </c>
      <c r="H36" s="11"/>
      <c r="I36" s="12">
        <v>5700000</v>
      </c>
      <c r="J36" s="12"/>
      <c r="K36" s="12"/>
      <c r="L36" s="18" t="s">
        <v>152</v>
      </c>
      <c r="M36" s="6">
        <f t="shared" si="3"/>
        <v>18943000</v>
      </c>
    </row>
    <row r="37" spans="1:13" ht="31">
      <c r="A37" s="15">
        <v>24</v>
      </c>
      <c r="B37" s="16" t="s">
        <v>137</v>
      </c>
      <c r="C37" s="15" t="s">
        <v>46</v>
      </c>
      <c r="D37" s="15" t="s">
        <v>48</v>
      </c>
      <c r="E37" s="17">
        <v>1490002000</v>
      </c>
      <c r="F37" s="17">
        <v>1458007000</v>
      </c>
      <c r="G37" s="12">
        <v>8550000</v>
      </c>
      <c r="H37" s="11"/>
      <c r="I37" s="12">
        <v>8550000</v>
      </c>
      <c r="J37" s="12"/>
      <c r="K37" s="12"/>
      <c r="L37" s="18" t="s">
        <v>152</v>
      </c>
      <c r="M37" s="6">
        <f t="shared" si="3"/>
        <v>23445000</v>
      </c>
    </row>
    <row r="38" spans="1:13" ht="46.5">
      <c r="A38" s="15">
        <v>25</v>
      </c>
      <c r="B38" s="16" t="s">
        <v>138</v>
      </c>
      <c r="C38" s="15" t="s">
        <v>49</v>
      </c>
      <c r="D38" s="15">
        <v>7953621</v>
      </c>
      <c r="E38" s="17">
        <v>1490715000</v>
      </c>
      <c r="F38" s="17">
        <v>1132333000</v>
      </c>
      <c r="G38" s="12">
        <v>358382000</v>
      </c>
      <c r="H38" s="11"/>
      <c r="I38" s="12">
        <v>358382000</v>
      </c>
      <c r="J38" s="12"/>
      <c r="K38" s="12"/>
      <c r="L38" s="18" t="s">
        <v>251</v>
      </c>
      <c r="M38" s="6">
        <f t="shared" si="3"/>
        <v>0</v>
      </c>
    </row>
    <row r="39" spans="1:13" ht="46.5">
      <c r="A39" s="15">
        <v>26</v>
      </c>
      <c r="B39" s="16" t="s">
        <v>139</v>
      </c>
      <c r="C39" s="15" t="s">
        <v>49</v>
      </c>
      <c r="D39" s="15">
        <v>7950708</v>
      </c>
      <c r="E39" s="17">
        <v>988024000</v>
      </c>
      <c r="F39" s="17">
        <v>963429000</v>
      </c>
      <c r="G39" s="12">
        <v>5700000</v>
      </c>
      <c r="H39" s="11"/>
      <c r="I39" s="12">
        <v>5700000</v>
      </c>
      <c r="J39" s="12"/>
      <c r="K39" s="12"/>
      <c r="L39" s="18" t="s">
        <v>152</v>
      </c>
      <c r="M39" s="6">
        <f t="shared" si="3"/>
        <v>18895000</v>
      </c>
    </row>
    <row r="40" spans="1:13" ht="31">
      <c r="A40" s="15">
        <v>27</v>
      </c>
      <c r="B40" s="16" t="s">
        <v>140</v>
      </c>
      <c r="C40" s="15" t="s">
        <v>49</v>
      </c>
      <c r="D40" s="15">
        <v>7953620</v>
      </c>
      <c r="E40" s="17">
        <v>698195000</v>
      </c>
      <c r="F40" s="17">
        <v>676361000</v>
      </c>
      <c r="G40" s="12">
        <v>3990000</v>
      </c>
      <c r="H40" s="11"/>
      <c r="I40" s="12">
        <v>3990000</v>
      </c>
      <c r="J40" s="12"/>
      <c r="K40" s="12"/>
      <c r="L40" s="18" t="s">
        <v>152</v>
      </c>
      <c r="M40" s="6">
        <f t="shared" si="3"/>
        <v>17844000</v>
      </c>
    </row>
    <row r="41" spans="1:13" ht="31">
      <c r="A41" s="15">
        <v>28</v>
      </c>
      <c r="B41" s="16" t="s">
        <v>141</v>
      </c>
      <c r="C41" s="15" t="s">
        <v>50</v>
      </c>
      <c r="D41" s="15">
        <v>7958284</v>
      </c>
      <c r="E41" s="17">
        <v>700000000</v>
      </c>
      <c r="F41" s="17">
        <v>682651000</v>
      </c>
      <c r="G41" s="12">
        <v>3990000</v>
      </c>
      <c r="H41" s="11"/>
      <c r="I41" s="12">
        <v>3990000</v>
      </c>
      <c r="J41" s="12"/>
      <c r="K41" s="12"/>
      <c r="L41" s="18" t="s">
        <v>152</v>
      </c>
      <c r="M41" s="6">
        <f t="shared" si="3"/>
        <v>13359000</v>
      </c>
    </row>
    <row r="42" spans="1:13" ht="31">
      <c r="A42" s="15">
        <v>29</v>
      </c>
      <c r="B42" s="16" t="s">
        <v>142</v>
      </c>
      <c r="C42" s="15" t="s">
        <v>51</v>
      </c>
      <c r="D42" s="15">
        <v>7946798</v>
      </c>
      <c r="E42" s="17">
        <v>1100000000</v>
      </c>
      <c r="F42" s="17">
        <v>1089612000</v>
      </c>
      <c r="G42" s="12">
        <v>8013000</v>
      </c>
      <c r="H42" s="11"/>
      <c r="I42" s="12">
        <v>8013000</v>
      </c>
      <c r="J42" s="12"/>
      <c r="K42" s="12"/>
      <c r="L42" s="18" t="s">
        <v>152</v>
      </c>
      <c r="M42" s="6">
        <f t="shared" si="3"/>
        <v>2375000</v>
      </c>
    </row>
    <row r="43" spans="1:13" ht="31">
      <c r="A43" s="15">
        <v>30</v>
      </c>
      <c r="B43" s="16" t="s">
        <v>143</v>
      </c>
      <c r="C43" s="15" t="s">
        <v>51</v>
      </c>
      <c r="D43" s="15">
        <v>7946799</v>
      </c>
      <c r="E43" s="17">
        <v>1100000000</v>
      </c>
      <c r="F43" s="17">
        <v>1087455000</v>
      </c>
      <c r="G43" s="12">
        <v>6262000</v>
      </c>
      <c r="H43" s="11"/>
      <c r="I43" s="12">
        <v>6262000</v>
      </c>
      <c r="J43" s="12"/>
      <c r="K43" s="12"/>
      <c r="L43" s="18" t="s">
        <v>152</v>
      </c>
      <c r="M43" s="6">
        <f t="shared" si="3"/>
        <v>6283000</v>
      </c>
    </row>
    <row r="44" spans="1:13" ht="31">
      <c r="A44" s="15">
        <v>31</v>
      </c>
      <c r="B44" s="16" t="s">
        <v>144</v>
      </c>
      <c r="C44" s="15" t="s">
        <v>51</v>
      </c>
      <c r="D44" s="15" t="s">
        <v>52</v>
      </c>
      <c r="E44" s="17">
        <v>500000000</v>
      </c>
      <c r="F44" s="17">
        <v>496588818</v>
      </c>
      <c r="G44" s="12">
        <v>2825000</v>
      </c>
      <c r="H44" s="11"/>
      <c r="I44" s="12">
        <v>2825000</v>
      </c>
      <c r="J44" s="12"/>
      <c r="K44" s="12"/>
      <c r="L44" s="18" t="s">
        <v>152</v>
      </c>
      <c r="M44" s="6">
        <f t="shared" si="3"/>
        <v>586182</v>
      </c>
    </row>
    <row r="45" spans="1:13" ht="108.5">
      <c r="A45" s="15">
        <v>32</v>
      </c>
      <c r="B45" s="16" t="s">
        <v>145</v>
      </c>
      <c r="C45" s="15" t="s">
        <v>53</v>
      </c>
      <c r="D45" s="15" t="s">
        <v>54</v>
      </c>
      <c r="E45" s="17">
        <v>221908000</v>
      </c>
      <c r="F45" s="17">
        <v>134145000</v>
      </c>
      <c r="G45" s="12">
        <v>87762999.99999997</v>
      </c>
      <c r="H45" s="11"/>
      <c r="I45" s="12"/>
      <c r="J45" s="12"/>
      <c r="K45" s="12">
        <v>87762999.99999997</v>
      </c>
      <c r="L45" s="18" t="s">
        <v>252</v>
      </c>
      <c r="M45" s="6">
        <f t="shared" si="3"/>
        <v>0</v>
      </c>
    </row>
    <row r="46" spans="1:13" ht="93">
      <c r="A46" s="15">
        <v>33</v>
      </c>
      <c r="B46" s="16" t="s">
        <v>146</v>
      </c>
      <c r="C46" s="15" t="s">
        <v>55</v>
      </c>
      <c r="D46" s="15" t="s">
        <v>56</v>
      </c>
      <c r="E46" s="17">
        <v>282218000</v>
      </c>
      <c r="F46" s="17">
        <v>7846000</v>
      </c>
      <c r="G46" s="12">
        <v>274372000</v>
      </c>
      <c r="H46" s="11"/>
      <c r="I46" s="12"/>
      <c r="J46" s="12"/>
      <c r="K46" s="12">
        <v>274372000</v>
      </c>
      <c r="L46" s="18" t="s">
        <v>149</v>
      </c>
      <c r="M46" s="6">
        <f t="shared" si="3"/>
        <v>0</v>
      </c>
    </row>
    <row r="47" spans="1:13" ht="31">
      <c r="A47" s="15">
        <v>34</v>
      </c>
      <c r="B47" s="16" t="s">
        <v>147</v>
      </c>
      <c r="C47" s="15" t="s">
        <v>31</v>
      </c>
      <c r="D47" s="15" t="s">
        <v>57</v>
      </c>
      <c r="E47" s="17">
        <v>420000000</v>
      </c>
      <c r="F47" s="17">
        <v>399743000</v>
      </c>
      <c r="G47" s="12">
        <v>2394000</v>
      </c>
      <c r="H47" s="11"/>
      <c r="I47" s="12">
        <v>2394000</v>
      </c>
      <c r="J47" s="12"/>
      <c r="K47" s="12"/>
      <c r="L47" s="18" t="s">
        <v>152</v>
      </c>
      <c r="M47" s="6">
        <f t="shared" si="3"/>
        <v>17863000</v>
      </c>
    </row>
  </sheetData>
  <mergeCells count="15">
    <mergeCell ref="G7:G8"/>
    <mergeCell ref="H7:K7"/>
    <mergeCell ref="L7:L8"/>
    <mergeCell ref="A7:A8"/>
    <mergeCell ref="B7:B8"/>
    <mergeCell ref="C7:C8"/>
    <mergeCell ref="D7:D8"/>
    <mergeCell ref="E7:E8"/>
    <mergeCell ref="F7:F8"/>
    <mergeCell ref="A6:L6"/>
    <mergeCell ref="K1:L1"/>
    <mergeCell ref="A2:L2"/>
    <mergeCell ref="A3:L3"/>
    <mergeCell ref="A4:L4"/>
    <mergeCell ref="A5:L5"/>
  </mergeCells>
  <pageMargins left="0.7" right="0.25" top="0.5" bottom="0.5" header="0.3" footer="0.3"/>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8"/>
  <sheetViews>
    <sheetView zoomScale="70" zoomScaleNormal="70" workbookViewId="0">
      <pane xSplit="2" ySplit="8" topLeftCell="C18" activePane="bottomRight" state="frozen"/>
      <selection activeCell="E9" sqref="E9"/>
      <selection pane="topRight" activeCell="E9" sqref="E9"/>
      <selection pane="bottomLeft" activeCell="E9" sqref="E9"/>
      <selection pane="bottomRight" activeCell="A4" sqref="A4:XFD6"/>
    </sheetView>
  </sheetViews>
  <sheetFormatPr defaultColWidth="9" defaultRowHeight="15.5"/>
  <cols>
    <col min="1" max="1" width="3.58203125" style="2" customWidth="1"/>
    <col min="2" max="2" width="29.08203125" style="1" customWidth="1"/>
    <col min="3" max="3" width="17.25" style="2" hidden="1" customWidth="1"/>
    <col min="4" max="4" width="9.08203125" style="2" hidden="1" customWidth="1"/>
    <col min="5" max="6" width="14.58203125" style="1" customWidth="1"/>
    <col min="7" max="7" width="14.58203125" style="6" customWidth="1"/>
    <col min="8" max="8" width="14.58203125" style="3" hidden="1" customWidth="1"/>
    <col min="9" max="10" width="14.58203125" style="3" customWidth="1"/>
    <col min="11" max="11" width="33.6640625" style="3" customWidth="1"/>
    <col min="12" max="16384" width="9" style="3"/>
  </cols>
  <sheetData>
    <row r="1" spans="1:11" ht="17.5">
      <c r="J1" s="125" t="s">
        <v>11</v>
      </c>
      <c r="K1" s="125"/>
    </row>
    <row r="2" spans="1:11" ht="15.75" customHeight="1">
      <c r="A2" s="126" t="s">
        <v>91</v>
      </c>
      <c r="B2" s="126"/>
      <c r="C2" s="126"/>
      <c r="D2" s="126"/>
      <c r="E2" s="126"/>
      <c r="F2" s="126"/>
      <c r="G2" s="126"/>
      <c r="H2" s="126"/>
      <c r="I2" s="126"/>
      <c r="J2" s="126"/>
      <c r="K2" s="126"/>
    </row>
    <row r="3" spans="1:11" ht="15.75" customHeight="1">
      <c r="A3" s="126" t="s">
        <v>107</v>
      </c>
      <c r="B3" s="126"/>
      <c r="C3" s="126"/>
      <c r="D3" s="126"/>
      <c r="E3" s="126"/>
      <c r="F3" s="126"/>
      <c r="G3" s="126"/>
      <c r="H3" s="126"/>
      <c r="I3" s="126"/>
      <c r="J3" s="126"/>
      <c r="K3" s="126"/>
    </row>
    <row r="4" spans="1:11" ht="15.75" customHeight="1">
      <c r="A4" s="126" t="s">
        <v>161</v>
      </c>
      <c r="B4" s="126"/>
      <c r="C4" s="126"/>
      <c r="D4" s="126"/>
      <c r="E4" s="126"/>
      <c r="F4" s="126"/>
      <c r="G4" s="126"/>
      <c r="H4" s="126"/>
      <c r="I4" s="126"/>
      <c r="J4" s="126"/>
      <c r="K4" s="126"/>
    </row>
    <row r="5" spans="1:11" ht="15.75" customHeight="1">
      <c r="A5" s="127" t="str">
        <f>'TH huyen'!A4</f>
        <v>(Kèm theo Tờ trình số       /TTr-UBND ngày       tháng      năm 2024 của Ủy ban nhân dân tỉnh)</v>
      </c>
      <c r="B5" s="127"/>
      <c r="C5" s="127"/>
      <c r="D5" s="127"/>
      <c r="E5" s="127"/>
      <c r="F5" s="127"/>
      <c r="G5" s="127"/>
      <c r="H5" s="127"/>
      <c r="I5" s="127"/>
      <c r="J5" s="127"/>
      <c r="K5" s="127"/>
    </row>
    <row r="6" spans="1:11" ht="15.75" customHeight="1">
      <c r="A6" s="124" t="s">
        <v>5</v>
      </c>
      <c r="B6" s="124"/>
      <c r="C6" s="124"/>
      <c r="D6" s="124"/>
      <c r="E6" s="124"/>
      <c r="F6" s="124"/>
      <c r="G6" s="124"/>
      <c r="H6" s="124"/>
      <c r="I6" s="124"/>
      <c r="J6" s="124"/>
      <c r="K6" s="124"/>
    </row>
    <row r="7" spans="1:11" s="4" customFormat="1" ht="53.5" customHeight="1">
      <c r="A7" s="119" t="s">
        <v>0</v>
      </c>
      <c r="B7" s="119" t="s">
        <v>1</v>
      </c>
      <c r="C7" s="119" t="s">
        <v>2</v>
      </c>
      <c r="D7" s="119" t="s">
        <v>3</v>
      </c>
      <c r="E7" s="119" t="s">
        <v>110</v>
      </c>
      <c r="F7" s="119" t="s">
        <v>111</v>
      </c>
      <c r="G7" s="119" t="s">
        <v>112</v>
      </c>
      <c r="H7" s="120" t="s">
        <v>18</v>
      </c>
      <c r="I7" s="120"/>
      <c r="J7" s="120"/>
      <c r="K7" s="120" t="s">
        <v>14</v>
      </c>
    </row>
    <row r="8" spans="1:11" s="5" customFormat="1" ht="15">
      <c r="A8" s="119"/>
      <c r="B8" s="119"/>
      <c r="C8" s="119"/>
      <c r="D8" s="119"/>
      <c r="E8" s="119"/>
      <c r="F8" s="119"/>
      <c r="G8" s="119"/>
      <c r="H8" s="7" t="s">
        <v>15</v>
      </c>
      <c r="I8" s="7" t="s">
        <v>16</v>
      </c>
      <c r="J8" s="7" t="s">
        <v>17</v>
      </c>
      <c r="K8" s="120"/>
    </row>
    <row r="9" spans="1:11" ht="30">
      <c r="A9" s="8"/>
      <c r="B9" s="9" t="s">
        <v>254</v>
      </c>
      <c r="C9" s="9"/>
      <c r="D9" s="9"/>
      <c r="E9" s="10">
        <f>SUM(E10:E18)</f>
        <v>2329962000</v>
      </c>
      <c r="F9" s="10">
        <f t="shared" ref="F9:J9" si="0">SUM(F10:F18)</f>
        <v>1471834000</v>
      </c>
      <c r="G9" s="10">
        <f t="shared" si="0"/>
        <v>855313000</v>
      </c>
      <c r="H9" s="10">
        <f t="shared" si="0"/>
        <v>0</v>
      </c>
      <c r="I9" s="10">
        <f t="shared" si="0"/>
        <v>455313000</v>
      </c>
      <c r="J9" s="10">
        <f t="shared" si="0"/>
        <v>400000000</v>
      </c>
      <c r="K9" s="10"/>
    </row>
    <row r="10" spans="1:11" ht="62">
      <c r="A10" s="15">
        <v>1</v>
      </c>
      <c r="B10" s="16" t="s">
        <v>164</v>
      </c>
      <c r="C10" s="16"/>
      <c r="D10" s="15">
        <v>7940827</v>
      </c>
      <c r="E10" s="22">
        <v>250000000</v>
      </c>
      <c r="F10" s="22">
        <v>245079000</v>
      </c>
      <c r="G10" s="22">
        <v>4920999.9999999925</v>
      </c>
      <c r="H10" s="22"/>
      <c r="I10" s="22">
        <f t="shared" ref="I10:I17" si="1">G10</f>
        <v>4920999.9999999925</v>
      </c>
      <c r="J10" s="13"/>
      <c r="K10" s="21" t="s">
        <v>173</v>
      </c>
    </row>
    <row r="11" spans="1:11" ht="62">
      <c r="A11" s="15">
        <v>2</v>
      </c>
      <c r="B11" s="16" t="s">
        <v>165</v>
      </c>
      <c r="C11" s="16"/>
      <c r="D11" s="15">
        <v>7954996</v>
      </c>
      <c r="E11" s="22">
        <v>200260000</v>
      </c>
      <c r="F11" s="22">
        <v>181817000</v>
      </c>
      <c r="G11" s="22">
        <v>18442999.999999985</v>
      </c>
      <c r="H11" s="22"/>
      <c r="I11" s="22">
        <f t="shared" si="1"/>
        <v>18442999.999999985</v>
      </c>
      <c r="J11" s="13"/>
      <c r="K11" s="21" t="s">
        <v>178</v>
      </c>
    </row>
    <row r="12" spans="1:11" ht="62">
      <c r="A12" s="15">
        <v>3</v>
      </c>
      <c r="B12" s="16" t="s">
        <v>166</v>
      </c>
      <c r="C12" s="16"/>
      <c r="D12" s="15">
        <v>7875659</v>
      </c>
      <c r="E12" s="22">
        <v>100000000</v>
      </c>
      <c r="F12" s="22">
        <v>41626000</v>
      </c>
      <c r="G12" s="22">
        <v>58374000</v>
      </c>
      <c r="H12" s="22"/>
      <c r="I12" s="22">
        <f t="shared" si="1"/>
        <v>58374000</v>
      </c>
      <c r="J12" s="13"/>
      <c r="K12" s="21" t="s">
        <v>179</v>
      </c>
    </row>
    <row r="13" spans="1:11" ht="46.5">
      <c r="A13" s="15">
        <v>4</v>
      </c>
      <c r="B13" s="16" t="s">
        <v>167</v>
      </c>
      <c r="C13" s="15" t="s">
        <v>21</v>
      </c>
      <c r="D13" s="15">
        <v>7949784</v>
      </c>
      <c r="E13" s="17">
        <v>106517000</v>
      </c>
      <c r="F13" s="17">
        <v>92468000</v>
      </c>
      <c r="G13" s="22">
        <v>14048999.999999993</v>
      </c>
      <c r="H13" s="23"/>
      <c r="I13" s="24">
        <f t="shared" si="1"/>
        <v>14048999.999999993</v>
      </c>
      <c r="J13" s="13"/>
      <c r="K13" s="25" t="s">
        <v>174</v>
      </c>
    </row>
    <row r="14" spans="1:11" ht="46.5">
      <c r="A14" s="15">
        <v>5</v>
      </c>
      <c r="B14" s="16" t="s">
        <v>168</v>
      </c>
      <c r="C14" s="14"/>
      <c r="D14" s="66" t="s">
        <v>22</v>
      </c>
      <c r="E14" s="17">
        <v>10236000</v>
      </c>
      <c r="F14" s="17">
        <v>0</v>
      </c>
      <c r="G14" s="22">
        <v>10236000</v>
      </c>
      <c r="H14" s="17"/>
      <c r="I14" s="17">
        <f t="shared" si="1"/>
        <v>10236000</v>
      </c>
      <c r="J14" s="13"/>
      <c r="K14" s="18" t="s">
        <v>174</v>
      </c>
    </row>
    <row r="15" spans="1:11" ht="46.5">
      <c r="A15" s="15">
        <v>6</v>
      </c>
      <c r="B15" s="16" t="s">
        <v>169</v>
      </c>
      <c r="C15" s="14"/>
      <c r="D15" s="66" t="s">
        <v>23</v>
      </c>
      <c r="E15" s="17">
        <v>800000000</v>
      </c>
      <c r="F15" s="17">
        <v>462182000</v>
      </c>
      <c r="G15" s="22">
        <v>337818000</v>
      </c>
      <c r="H15" s="17"/>
      <c r="I15" s="17">
        <f t="shared" si="1"/>
        <v>337818000</v>
      </c>
      <c r="J15" s="13"/>
      <c r="K15" s="18" t="s">
        <v>175</v>
      </c>
    </row>
    <row r="16" spans="1:11" ht="62">
      <c r="A16" s="15">
        <v>7</v>
      </c>
      <c r="B16" s="16" t="s">
        <v>170</v>
      </c>
      <c r="C16" s="14"/>
      <c r="D16" s="66" t="s">
        <v>24</v>
      </c>
      <c r="E16" s="17">
        <v>253949000</v>
      </c>
      <c r="F16" s="17">
        <v>244062000</v>
      </c>
      <c r="G16" s="22">
        <v>7072000</v>
      </c>
      <c r="H16" s="17"/>
      <c r="I16" s="17">
        <f t="shared" si="1"/>
        <v>7072000</v>
      </c>
      <c r="J16" s="13"/>
      <c r="K16" s="18" t="s">
        <v>176</v>
      </c>
    </row>
    <row r="17" spans="1:11" ht="46.5">
      <c r="A17" s="15">
        <v>8</v>
      </c>
      <c r="B17" s="16" t="s">
        <v>171</v>
      </c>
      <c r="C17" s="14"/>
      <c r="D17" s="66" t="s">
        <v>25</v>
      </c>
      <c r="E17" s="17">
        <v>209000000</v>
      </c>
      <c r="F17" s="17">
        <v>204600000</v>
      </c>
      <c r="G17" s="22">
        <v>4400000.0000000056</v>
      </c>
      <c r="H17" s="17"/>
      <c r="I17" s="17">
        <f t="shared" si="1"/>
        <v>4400000.0000000056</v>
      </c>
      <c r="J17" s="13"/>
      <c r="K17" s="18" t="s">
        <v>176</v>
      </c>
    </row>
    <row r="18" spans="1:11" ht="77.5">
      <c r="A18" s="15">
        <v>9</v>
      </c>
      <c r="B18" s="25" t="s">
        <v>172</v>
      </c>
      <c r="C18" s="14"/>
      <c r="D18" s="66" t="s">
        <v>26</v>
      </c>
      <c r="E18" s="17">
        <v>400000000</v>
      </c>
      <c r="F18" s="17">
        <v>0</v>
      </c>
      <c r="G18" s="22">
        <v>400000000</v>
      </c>
      <c r="H18" s="17"/>
      <c r="I18" s="17"/>
      <c r="J18" s="13">
        <f>G18</f>
        <v>400000000</v>
      </c>
      <c r="K18" s="18" t="s">
        <v>177</v>
      </c>
    </row>
  </sheetData>
  <mergeCells count="15">
    <mergeCell ref="J1:K1"/>
    <mergeCell ref="A3:K3"/>
    <mergeCell ref="A2:K2"/>
    <mergeCell ref="A4:K4"/>
    <mergeCell ref="A5:K5"/>
    <mergeCell ref="A6:K6"/>
    <mergeCell ref="K7:K8"/>
    <mergeCell ref="F7:F8"/>
    <mergeCell ref="G7:G8"/>
    <mergeCell ref="H7:J7"/>
    <mergeCell ref="A7:A8"/>
    <mergeCell ref="B7:B8"/>
    <mergeCell ref="C7:C8"/>
    <mergeCell ref="D7:D8"/>
    <mergeCell ref="E7:E8"/>
  </mergeCells>
  <pageMargins left="0.7" right="0.25" top="0.5" bottom="0.5" header="0.3" footer="0.3"/>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7"/>
  <sheetViews>
    <sheetView zoomScale="70" zoomScaleNormal="70" workbookViewId="0">
      <selection activeCell="A4" sqref="A4:XFD6"/>
    </sheetView>
  </sheetViews>
  <sheetFormatPr defaultColWidth="9" defaultRowHeight="15.5"/>
  <cols>
    <col min="1" max="1" width="4.33203125" style="2" customWidth="1"/>
    <col min="2" max="2" width="29.08203125" style="1" customWidth="1"/>
    <col min="3" max="3" width="17.25" style="2" hidden="1" customWidth="1"/>
    <col min="4" max="4" width="11" style="2" hidden="1" customWidth="1"/>
    <col min="5" max="5" width="16.5" style="1" customWidth="1"/>
    <col min="6" max="6" width="15.58203125" style="1" customWidth="1"/>
    <col min="7" max="7" width="15.58203125" style="6" customWidth="1"/>
    <col min="8" max="8" width="15.58203125" style="3" hidden="1" customWidth="1"/>
    <col min="9" max="10" width="15.58203125" style="3" customWidth="1"/>
    <col min="11" max="11" width="41.83203125" style="3" customWidth="1"/>
    <col min="12" max="12" width="14.25" style="3" customWidth="1"/>
    <col min="13" max="16384" width="9" style="3"/>
  </cols>
  <sheetData>
    <row r="1" spans="1:12">
      <c r="J1" s="129" t="s">
        <v>12</v>
      </c>
      <c r="K1" s="129"/>
    </row>
    <row r="2" spans="1:12">
      <c r="A2" s="126" t="s">
        <v>92</v>
      </c>
      <c r="B2" s="126"/>
      <c r="C2" s="126"/>
      <c r="D2" s="126"/>
      <c r="E2" s="126"/>
      <c r="F2" s="126"/>
      <c r="G2" s="126"/>
      <c r="H2" s="126"/>
      <c r="I2" s="126"/>
      <c r="J2" s="126"/>
      <c r="K2" s="126"/>
    </row>
    <row r="3" spans="1:12">
      <c r="A3" s="126" t="s">
        <v>107</v>
      </c>
      <c r="B3" s="126"/>
      <c r="C3" s="126"/>
      <c r="D3" s="126"/>
      <c r="E3" s="126"/>
      <c r="F3" s="126"/>
      <c r="G3" s="126"/>
      <c r="H3" s="126"/>
      <c r="I3" s="126"/>
      <c r="J3" s="126"/>
      <c r="K3" s="126"/>
    </row>
    <row r="4" spans="1:12">
      <c r="A4" s="126" t="s">
        <v>161</v>
      </c>
      <c r="B4" s="126"/>
      <c r="C4" s="126"/>
      <c r="D4" s="126"/>
      <c r="E4" s="126"/>
      <c r="F4" s="126"/>
      <c r="G4" s="126"/>
      <c r="H4" s="126"/>
      <c r="I4" s="126"/>
      <c r="J4" s="126"/>
      <c r="K4" s="126"/>
    </row>
    <row r="5" spans="1:12">
      <c r="A5" s="127" t="str">
        <f>'TH huyen'!A4</f>
        <v>(Kèm theo Tờ trình số       /TTr-UBND ngày       tháng      năm 2024 của Ủy ban nhân dân tỉnh)</v>
      </c>
      <c r="B5" s="127"/>
      <c r="C5" s="127"/>
      <c r="D5" s="127"/>
      <c r="E5" s="127"/>
      <c r="F5" s="127"/>
      <c r="G5" s="127"/>
      <c r="H5" s="127"/>
      <c r="I5" s="127"/>
      <c r="J5" s="127"/>
      <c r="K5" s="127"/>
    </row>
    <row r="6" spans="1:12">
      <c r="A6" s="124" t="s">
        <v>5</v>
      </c>
      <c r="B6" s="124"/>
      <c r="C6" s="124"/>
      <c r="D6" s="124"/>
      <c r="E6" s="124"/>
      <c r="F6" s="124"/>
      <c r="G6" s="124"/>
      <c r="H6" s="124"/>
      <c r="I6" s="124"/>
      <c r="J6" s="124"/>
      <c r="K6" s="124"/>
    </row>
    <row r="7" spans="1:12" s="4" customFormat="1" ht="46.5" customHeight="1">
      <c r="A7" s="119" t="s">
        <v>0</v>
      </c>
      <c r="B7" s="119" t="s">
        <v>1</v>
      </c>
      <c r="C7" s="119" t="s">
        <v>2</v>
      </c>
      <c r="D7" s="119" t="s">
        <v>3</v>
      </c>
      <c r="E7" s="119" t="s">
        <v>110</v>
      </c>
      <c r="F7" s="119" t="s">
        <v>111</v>
      </c>
      <c r="G7" s="119" t="s">
        <v>112</v>
      </c>
      <c r="H7" s="120" t="s">
        <v>18</v>
      </c>
      <c r="I7" s="120"/>
      <c r="J7" s="120"/>
      <c r="K7" s="120" t="s">
        <v>14</v>
      </c>
    </row>
    <row r="8" spans="1:12" s="5" customFormat="1" ht="15">
      <c r="A8" s="119"/>
      <c r="B8" s="119"/>
      <c r="C8" s="119"/>
      <c r="D8" s="119"/>
      <c r="E8" s="119"/>
      <c r="F8" s="119"/>
      <c r="G8" s="119"/>
      <c r="H8" s="7" t="s">
        <v>15</v>
      </c>
      <c r="I8" s="7" t="s">
        <v>16</v>
      </c>
      <c r="J8" s="7" t="s">
        <v>17</v>
      </c>
      <c r="K8" s="120"/>
    </row>
    <row r="9" spans="1:12">
      <c r="A9" s="8"/>
      <c r="B9" s="9" t="s">
        <v>4</v>
      </c>
      <c r="C9" s="9"/>
      <c r="D9" s="9"/>
      <c r="E9" s="39">
        <f>E10+E14</f>
        <v>14523077000</v>
      </c>
      <c r="F9" s="39">
        <f t="shared" ref="F9:J9" si="0">F10+F14</f>
        <v>6400814912</v>
      </c>
      <c r="G9" s="39">
        <f t="shared" si="0"/>
        <v>8122262088</v>
      </c>
      <c r="H9" s="39">
        <f t="shared" si="0"/>
        <v>0</v>
      </c>
      <c r="I9" s="39">
        <f t="shared" si="0"/>
        <v>1460565000</v>
      </c>
      <c r="J9" s="39">
        <f t="shared" si="0"/>
        <v>6661697088</v>
      </c>
      <c r="K9" s="37"/>
      <c r="L9" s="78">
        <f>G9-H9-I9-J9</f>
        <v>0</v>
      </c>
    </row>
    <row r="10" spans="1:12">
      <c r="A10" s="26" t="s">
        <v>27</v>
      </c>
      <c r="B10" s="20" t="s">
        <v>86</v>
      </c>
      <c r="C10" s="32"/>
      <c r="D10" s="35"/>
      <c r="E10" s="40">
        <f>SUM(E11:E13)</f>
        <v>6099077000</v>
      </c>
      <c r="F10" s="40">
        <f>SUM(F11:F13)</f>
        <v>3746488000</v>
      </c>
      <c r="G10" s="40">
        <f>SUM(G11:G13)</f>
        <v>2352589000</v>
      </c>
      <c r="H10" s="40">
        <f t="shared" ref="H10:J10" si="1">SUM(H11:H13)</f>
        <v>0</v>
      </c>
      <c r="I10" s="40">
        <f t="shared" si="1"/>
        <v>1460565000</v>
      </c>
      <c r="J10" s="40">
        <f t="shared" si="1"/>
        <v>892024000</v>
      </c>
      <c r="K10" s="37"/>
    </row>
    <row r="11" spans="1:12" ht="155">
      <c r="A11" s="27">
        <v>1</v>
      </c>
      <c r="B11" s="28" t="s">
        <v>277</v>
      </c>
      <c r="C11" s="33" t="s">
        <v>29</v>
      </c>
      <c r="D11" s="36">
        <v>7888659</v>
      </c>
      <c r="E11" s="41">
        <v>1400000000</v>
      </c>
      <c r="F11" s="41"/>
      <c r="G11" s="42">
        <v>1400000000</v>
      </c>
      <c r="H11" s="42"/>
      <c r="I11" s="42">
        <f>G11</f>
        <v>1400000000</v>
      </c>
      <c r="J11" s="42"/>
      <c r="K11" s="85" t="s">
        <v>162</v>
      </c>
    </row>
    <row r="12" spans="1:12" ht="31">
      <c r="A12" s="27">
        <v>2</v>
      </c>
      <c r="B12" s="28" t="s">
        <v>278</v>
      </c>
      <c r="C12" s="33" t="s">
        <v>29</v>
      </c>
      <c r="D12" s="36">
        <v>7910696</v>
      </c>
      <c r="E12" s="41">
        <v>2225650000</v>
      </c>
      <c r="F12" s="41">
        <v>2165085000</v>
      </c>
      <c r="G12" s="42">
        <v>60565000</v>
      </c>
      <c r="H12" s="42"/>
      <c r="I12" s="42">
        <f>G12</f>
        <v>60565000</v>
      </c>
      <c r="J12" s="42"/>
      <c r="K12" s="86" t="s">
        <v>163</v>
      </c>
    </row>
    <row r="13" spans="1:12" ht="93">
      <c r="A13" s="27">
        <v>3</v>
      </c>
      <c r="B13" s="29" t="s">
        <v>279</v>
      </c>
      <c r="C13" s="34" t="s">
        <v>30</v>
      </c>
      <c r="D13" s="38">
        <v>7832195</v>
      </c>
      <c r="E13" s="41">
        <v>2473427000</v>
      </c>
      <c r="F13" s="41">
        <v>1581403000</v>
      </c>
      <c r="G13" s="42">
        <v>892024000</v>
      </c>
      <c r="H13" s="42"/>
      <c r="I13" s="42"/>
      <c r="J13" s="42">
        <f>G13</f>
        <v>892024000</v>
      </c>
      <c r="K13" s="86" t="s">
        <v>255</v>
      </c>
    </row>
    <row r="14" spans="1:12">
      <c r="A14" s="26" t="s">
        <v>28</v>
      </c>
      <c r="B14" s="20" t="s">
        <v>32</v>
      </c>
      <c r="C14" s="32"/>
      <c r="D14" s="35"/>
      <c r="E14" s="40">
        <f>SUM(E15:E17)</f>
        <v>8424000000</v>
      </c>
      <c r="F14" s="40">
        <f>SUM(F15:F17)</f>
        <v>2654326912</v>
      </c>
      <c r="G14" s="40">
        <f>SUM(G15:G17)</f>
        <v>5769673088</v>
      </c>
      <c r="H14" s="40">
        <f t="shared" ref="H14:J14" si="2">SUM(H15:H17)</f>
        <v>0</v>
      </c>
      <c r="I14" s="40">
        <f t="shared" si="2"/>
        <v>0</v>
      </c>
      <c r="J14" s="40">
        <f t="shared" si="2"/>
        <v>5769673088</v>
      </c>
      <c r="K14" s="11"/>
    </row>
    <row r="15" spans="1:12" ht="139.5">
      <c r="A15" s="27">
        <v>1</v>
      </c>
      <c r="B15" s="30" t="s">
        <v>280</v>
      </c>
      <c r="C15" s="33" t="s">
        <v>29</v>
      </c>
      <c r="D15" s="36">
        <v>7927383</v>
      </c>
      <c r="E15" s="41">
        <v>6800000000</v>
      </c>
      <c r="F15" s="41">
        <v>2654326912</v>
      </c>
      <c r="G15" s="42">
        <v>4145673088</v>
      </c>
      <c r="H15" s="87"/>
      <c r="I15" s="87"/>
      <c r="J15" s="87">
        <f>G15</f>
        <v>4145673088</v>
      </c>
      <c r="K15" s="16" t="s">
        <v>256</v>
      </c>
    </row>
    <row r="16" spans="1:12" ht="108.5">
      <c r="A16" s="27">
        <v>2</v>
      </c>
      <c r="B16" s="30" t="s">
        <v>281</v>
      </c>
      <c r="C16" s="33" t="s">
        <v>29</v>
      </c>
      <c r="D16" s="36">
        <v>7950713</v>
      </c>
      <c r="E16" s="41">
        <v>1174000000</v>
      </c>
      <c r="F16" s="41"/>
      <c r="G16" s="42">
        <v>1174000000</v>
      </c>
      <c r="H16" s="87"/>
      <c r="I16" s="87"/>
      <c r="J16" s="87">
        <f t="shared" ref="J16:J17" si="3">G16</f>
        <v>1174000000</v>
      </c>
      <c r="K16" s="16" t="s">
        <v>257</v>
      </c>
    </row>
    <row r="17" spans="1:11" ht="77.5">
      <c r="A17" s="31">
        <v>3</v>
      </c>
      <c r="B17" s="30" t="s">
        <v>282</v>
      </c>
      <c r="C17" s="33" t="s">
        <v>29</v>
      </c>
      <c r="D17" s="36">
        <v>7949786</v>
      </c>
      <c r="E17" s="41">
        <v>450000000</v>
      </c>
      <c r="F17" s="41"/>
      <c r="G17" s="42">
        <v>450000000</v>
      </c>
      <c r="H17" s="87"/>
      <c r="I17" s="87"/>
      <c r="J17" s="87">
        <f t="shared" si="3"/>
        <v>450000000</v>
      </c>
      <c r="K17" s="86" t="s">
        <v>258</v>
      </c>
    </row>
  </sheetData>
  <mergeCells count="15">
    <mergeCell ref="G7:G8"/>
    <mergeCell ref="H7:J7"/>
    <mergeCell ref="K7:K8"/>
    <mergeCell ref="A7:A8"/>
    <mergeCell ref="B7:B8"/>
    <mergeCell ref="C7:C8"/>
    <mergeCell ref="D7:D8"/>
    <mergeCell ref="E7:E8"/>
    <mergeCell ref="F7:F8"/>
    <mergeCell ref="A6:K6"/>
    <mergeCell ref="J1:K1"/>
    <mergeCell ref="A2:K2"/>
    <mergeCell ref="A3:K3"/>
    <mergeCell ref="A4:K4"/>
    <mergeCell ref="A5:K5"/>
  </mergeCells>
  <pageMargins left="0.7" right="0.25" top="0.5" bottom="0.5" header="0.3" footer="0.3"/>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5792-BF19-439A-A837-92C7CC7D2879}">
  <sheetPr>
    <pageSetUpPr fitToPage="1"/>
  </sheetPr>
  <dimension ref="A1:L15"/>
  <sheetViews>
    <sheetView zoomScale="70" zoomScaleNormal="70" workbookViewId="0">
      <selection activeCell="A4" sqref="A4:XFD6"/>
    </sheetView>
  </sheetViews>
  <sheetFormatPr defaultColWidth="9" defaultRowHeight="15.5"/>
  <cols>
    <col min="1" max="1" width="4.33203125" style="2" customWidth="1"/>
    <col min="2" max="2" width="29.08203125" style="1" customWidth="1"/>
    <col min="3" max="3" width="17.25" style="2" hidden="1" customWidth="1"/>
    <col min="4" max="4" width="11" style="2" hidden="1" customWidth="1"/>
    <col min="5" max="5" width="16.5" style="1" customWidth="1"/>
    <col min="6" max="6" width="15.58203125" style="1" customWidth="1"/>
    <col min="7" max="7" width="15.58203125" style="6" customWidth="1"/>
    <col min="8" max="8" width="15.58203125" style="3" hidden="1" customWidth="1"/>
    <col min="9" max="10" width="15.58203125" style="3" customWidth="1"/>
    <col min="11" max="11" width="34.5" style="3" customWidth="1"/>
    <col min="12" max="12" width="14.25" style="3" customWidth="1"/>
    <col min="13" max="16384" width="9" style="3"/>
  </cols>
  <sheetData>
    <row r="1" spans="1:12">
      <c r="J1" s="129" t="s">
        <v>6</v>
      </c>
      <c r="K1" s="129"/>
    </row>
    <row r="2" spans="1:12">
      <c r="A2" s="126" t="s">
        <v>263</v>
      </c>
      <c r="B2" s="126"/>
      <c r="C2" s="126"/>
      <c r="D2" s="126"/>
      <c r="E2" s="126"/>
      <c r="F2" s="126"/>
      <c r="G2" s="126"/>
      <c r="H2" s="126"/>
      <c r="I2" s="126"/>
      <c r="J2" s="126"/>
      <c r="K2" s="126"/>
    </row>
    <row r="3" spans="1:12">
      <c r="A3" s="126" t="s">
        <v>107</v>
      </c>
      <c r="B3" s="126"/>
      <c r="C3" s="126"/>
      <c r="D3" s="126"/>
      <c r="E3" s="126"/>
      <c r="F3" s="126"/>
      <c r="G3" s="126"/>
      <c r="H3" s="126"/>
      <c r="I3" s="126"/>
      <c r="J3" s="126"/>
      <c r="K3" s="126"/>
    </row>
    <row r="4" spans="1:12">
      <c r="A4" s="126" t="s">
        <v>161</v>
      </c>
      <c r="B4" s="126"/>
      <c r="C4" s="126"/>
      <c r="D4" s="126"/>
      <c r="E4" s="126"/>
      <c r="F4" s="126"/>
      <c r="G4" s="126"/>
      <c r="H4" s="126"/>
      <c r="I4" s="126"/>
      <c r="J4" s="126"/>
      <c r="K4" s="126"/>
    </row>
    <row r="5" spans="1:12">
      <c r="A5" s="127" t="str">
        <f>'TH huyen'!A4</f>
        <v>(Kèm theo Tờ trình số       /TTr-UBND ngày       tháng      năm 2024 của Ủy ban nhân dân tỉnh)</v>
      </c>
      <c r="B5" s="127"/>
      <c r="C5" s="127"/>
      <c r="D5" s="127"/>
      <c r="E5" s="127"/>
      <c r="F5" s="127"/>
      <c r="G5" s="127"/>
      <c r="H5" s="127"/>
      <c r="I5" s="127"/>
      <c r="J5" s="127"/>
      <c r="K5" s="127"/>
    </row>
    <row r="6" spans="1:12">
      <c r="A6" s="124" t="s">
        <v>5</v>
      </c>
      <c r="B6" s="124"/>
      <c r="C6" s="124"/>
      <c r="D6" s="124"/>
      <c r="E6" s="124"/>
      <c r="F6" s="124"/>
      <c r="G6" s="124"/>
      <c r="H6" s="124"/>
      <c r="I6" s="124"/>
      <c r="J6" s="124"/>
      <c r="K6" s="124"/>
    </row>
    <row r="7" spans="1:12" s="4" customFormat="1" ht="46.5" customHeight="1">
      <c r="A7" s="119" t="s">
        <v>0</v>
      </c>
      <c r="B7" s="119" t="s">
        <v>1</v>
      </c>
      <c r="C7" s="119" t="s">
        <v>2</v>
      </c>
      <c r="D7" s="119" t="s">
        <v>3</v>
      </c>
      <c r="E7" s="119" t="s">
        <v>110</v>
      </c>
      <c r="F7" s="119" t="s">
        <v>111</v>
      </c>
      <c r="G7" s="119" t="s">
        <v>112</v>
      </c>
      <c r="H7" s="120" t="s">
        <v>18</v>
      </c>
      <c r="I7" s="120"/>
      <c r="J7" s="120"/>
      <c r="K7" s="120" t="s">
        <v>14</v>
      </c>
    </row>
    <row r="8" spans="1:12" s="5" customFormat="1" ht="15">
      <c r="A8" s="119"/>
      <c r="B8" s="119"/>
      <c r="C8" s="119"/>
      <c r="D8" s="119"/>
      <c r="E8" s="119"/>
      <c r="F8" s="119"/>
      <c r="G8" s="119"/>
      <c r="H8" s="7" t="s">
        <v>15</v>
      </c>
      <c r="I8" s="7" t="s">
        <v>16</v>
      </c>
      <c r="J8" s="7" t="s">
        <v>17</v>
      </c>
      <c r="K8" s="120"/>
    </row>
    <row r="9" spans="1:12">
      <c r="A9" s="8"/>
      <c r="B9" s="9" t="s">
        <v>4</v>
      </c>
      <c r="C9" s="9"/>
      <c r="D9" s="9"/>
      <c r="E9" s="39">
        <f t="shared" ref="E9:J9" si="0">E10+E12</f>
        <v>1920000000</v>
      </c>
      <c r="F9" s="39">
        <f t="shared" si="0"/>
        <v>1181935000</v>
      </c>
      <c r="G9" s="39">
        <f t="shared" si="0"/>
        <v>738065000</v>
      </c>
      <c r="H9" s="39">
        <f t="shared" si="0"/>
        <v>0</v>
      </c>
      <c r="I9" s="39">
        <f t="shared" si="0"/>
        <v>0</v>
      </c>
      <c r="J9" s="39">
        <f t="shared" si="0"/>
        <v>738065000</v>
      </c>
      <c r="K9" s="37"/>
      <c r="L9" s="78">
        <f>G9-H9-I9-J9</f>
        <v>0</v>
      </c>
    </row>
    <row r="10" spans="1:12">
      <c r="A10" s="26" t="s">
        <v>27</v>
      </c>
      <c r="B10" s="20" t="s">
        <v>86</v>
      </c>
      <c r="C10" s="32"/>
      <c r="D10" s="35"/>
      <c r="E10" s="40">
        <f t="shared" ref="E10:J10" si="1">SUM(E11:E11)</f>
        <v>1000000000</v>
      </c>
      <c r="F10" s="40">
        <f t="shared" si="1"/>
        <v>554847000</v>
      </c>
      <c r="G10" s="40">
        <f t="shared" si="1"/>
        <v>445153000</v>
      </c>
      <c r="H10" s="40">
        <f t="shared" si="1"/>
        <v>0</v>
      </c>
      <c r="I10" s="40">
        <f t="shared" si="1"/>
        <v>0</v>
      </c>
      <c r="J10" s="40">
        <f t="shared" si="1"/>
        <v>445153000</v>
      </c>
      <c r="K10" s="37"/>
    </row>
    <row r="11" spans="1:12" ht="31">
      <c r="A11" s="27">
        <v>1</v>
      </c>
      <c r="B11" s="93" t="s">
        <v>283</v>
      </c>
      <c r="C11" s="33" t="s">
        <v>29</v>
      </c>
      <c r="D11" s="36">
        <v>7888659</v>
      </c>
      <c r="E11" s="95">
        <v>1000000000</v>
      </c>
      <c r="F11" s="96">
        <v>554847000</v>
      </c>
      <c r="G11" s="42">
        <f>E11-F11</f>
        <v>445153000</v>
      </c>
      <c r="H11" s="42"/>
      <c r="I11" s="42"/>
      <c r="J11" s="42">
        <f>G11</f>
        <v>445153000</v>
      </c>
      <c r="K11" s="94" t="s">
        <v>284</v>
      </c>
    </row>
    <row r="12" spans="1:12">
      <c r="A12" s="26" t="s">
        <v>28</v>
      </c>
      <c r="B12" s="20" t="s">
        <v>32</v>
      </c>
      <c r="C12" s="32"/>
      <c r="D12" s="35"/>
      <c r="E12" s="40">
        <f>SUM(E13:E15)</f>
        <v>920000000</v>
      </c>
      <c r="F12" s="40">
        <f>SUM(F13:F15)</f>
        <v>627088000</v>
      </c>
      <c r="G12" s="40">
        <f>SUM(G13:G15)</f>
        <v>292912000</v>
      </c>
      <c r="H12" s="40">
        <f t="shared" ref="H12:J12" si="2">SUM(H13:H15)</f>
        <v>0</v>
      </c>
      <c r="I12" s="40">
        <f t="shared" si="2"/>
        <v>0</v>
      </c>
      <c r="J12" s="40">
        <f t="shared" si="2"/>
        <v>292912000</v>
      </c>
      <c r="K12" s="11"/>
    </row>
    <row r="13" spans="1:12" ht="46.5">
      <c r="A13" s="97">
        <v>1</v>
      </c>
      <c r="B13" s="93" t="s">
        <v>285</v>
      </c>
      <c r="C13" s="33" t="s">
        <v>29</v>
      </c>
      <c r="D13" s="36">
        <v>7927383</v>
      </c>
      <c r="E13" s="95">
        <v>320000000</v>
      </c>
      <c r="F13" s="96">
        <v>138511000</v>
      </c>
      <c r="G13" s="42">
        <f>E13-F13</f>
        <v>181489000</v>
      </c>
      <c r="H13" s="87"/>
      <c r="I13" s="87"/>
      <c r="J13" s="87">
        <f>G13</f>
        <v>181489000</v>
      </c>
      <c r="K13" s="98" t="s">
        <v>284</v>
      </c>
    </row>
    <row r="14" spans="1:12" ht="46.5">
      <c r="A14" s="97">
        <v>2</v>
      </c>
      <c r="B14" s="93" t="s">
        <v>286</v>
      </c>
      <c r="C14" s="33" t="s">
        <v>29</v>
      </c>
      <c r="D14" s="36">
        <v>7950713</v>
      </c>
      <c r="E14" s="95">
        <v>100000000</v>
      </c>
      <c r="F14" s="96">
        <v>27169000</v>
      </c>
      <c r="G14" s="42">
        <f t="shared" ref="G14:G15" si="3">E14-F14</f>
        <v>72831000</v>
      </c>
      <c r="H14" s="87"/>
      <c r="I14" s="87"/>
      <c r="J14" s="87">
        <f t="shared" ref="J14:J15" si="4">G14</f>
        <v>72831000</v>
      </c>
      <c r="K14" s="98" t="s">
        <v>284</v>
      </c>
    </row>
    <row r="15" spans="1:12" ht="31">
      <c r="A15" s="97">
        <v>3</v>
      </c>
      <c r="B15" s="93" t="s">
        <v>287</v>
      </c>
      <c r="C15" s="33" t="s">
        <v>29</v>
      </c>
      <c r="D15" s="36">
        <v>7949786</v>
      </c>
      <c r="E15" s="95">
        <v>500000000</v>
      </c>
      <c r="F15" s="96">
        <v>461408000</v>
      </c>
      <c r="G15" s="42">
        <f t="shared" si="3"/>
        <v>38592000</v>
      </c>
      <c r="H15" s="87"/>
      <c r="I15" s="87"/>
      <c r="J15" s="87">
        <f t="shared" si="4"/>
        <v>38592000</v>
      </c>
      <c r="K15" s="97" t="s">
        <v>80</v>
      </c>
    </row>
  </sheetData>
  <mergeCells count="15">
    <mergeCell ref="G7:G8"/>
    <mergeCell ref="H7:J7"/>
    <mergeCell ref="K7:K8"/>
    <mergeCell ref="A7:A8"/>
    <mergeCell ref="B7:B8"/>
    <mergeCell ref="C7:C8"/>
    <mergeCell ref="D7:D8"/>
    <mergeCell ref="E7:E8"/>
    <mergeCell ref="F7:F8"/>
    <mergeCell ref="A6:K6"/>
    <mergeCell ref="J1:K1"/>
    <mergeCell ref="A2:K2"/>
    <mergeCell ref="A3:K3"/>
    <mergeCell ref="A4:K4"/>
    <mergeCell ref="A5:K5"/>
  </mergeCells>
  <pageMargins left="0.7" right="0.25" top="0.5" bottom="0.5" header="0.3" footer="0.3"/>
  <pageSetup paperSize="9"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8098-6EA8-47F8-B7E6-6B0A0C3D4CC4}">
  <sheetPr>
    <pageSetUpPr fitToPage="1"/>
  </sheetPr>
  <dimension ref="A1:L22"/>
  <sheetViews>
    <sheetView tabSelected="1" topLeftCell="A4" zoomScale="70" zoomScaleNormal="70" workbookViewId="0">
      <selection activeCell="F13" sqref="F13"/>
    </sheetView>
  </sheetViews>
  <sheetFormatPr defaultColWidth="9" defaultRowHeight="15.5"/>
  <cols>
    <col min="1" max="1" width="4.33203125" style="2" customWidth="1"/>
    <col min="2" max="2" width="29.08203125" style="1" customWidth="1"/>
    <col min="3" max="3" width="17.25" style="2" hidden="1" customWidth="1"/>
    <col min="4" max="4" width="11" style="2" hidden="1" customWidth="1"/>
    <col min="5" max="5" width="16.5" style="1" customWidth="1"/>
    <col min="6" max="6" width="15.58203125" style="1" customWidth="1"/>
    <col min="7" max="7" width="15.58203125" style="6" customWidth="1"/>
    <col min="8" max="8" width="15.58203125" style="3" hidden="1" customWidth="1"/>
    <col min="9" max="10" width="15.58203125" style="3" customWidth="1"/>
    <col min="11" max="11" width="34.5" style="3" customWidth="1"/>
    <col min="12" max="12" width="14.25" style="3" customWidth="1"/>
    <col min="13" max="16384" width="9" style="3"/>
  </cols>
  <sheetData>
    <row r="1" spans="1:12">
      <c r="J1" s="129" t="s">
        <v>13</v>
      </c>
      <c r="K1" s="129"/>
    </row>
    <row r="2" spans="1:12">
      <c r="A2" s="126" t="s">
        <v>264</v>
      </c>
      <c r="B2" s="126"/>
      <c r="C2" s="126"/>
      <c r="D2" s="126"/>
      <c r="E2" s="126"/>
      <c r="F2" s="126"/>
      <c r="G2" s="126"/>
      <c r="H2" s="126"/>
      <c r="I2" s="126"/>
      <c r="J2" s="126"/>
      <c r="K2" s="126"/>
    </row>
    <row r="3" spans="1:12">
      <c r="A3" s="126" t="s">
        <v>107</v>
      </c>
      <c r="B3" s="126"/>
      <c r="C3" s="126"/>
      <c r="D3" s="126"/>
      <c r="E3" s="126"/>
      <c r="F3" s="126"/>
      <c r="G3" s="126"/>
      <c r="H3" s="126"/>
      <c r="I3" s="126"/>
      <c r="J3" s="126"/>
      <c r="K3" s="126"/>
    </row>
    <row r="4" spans="1:12">
      <c r="A4" s="126" t="s">
        <v>161</v>
      </c>
      <c r="B4" s="126"/>
      <c r="C4" s="126"/>
      <c r="D4" s="126"/>
      <c r="E4" s="126"/>
      <c r="F4" s="126"/>
      <c r="G4" s="126"/>
      <c r="H4" s="126"/>
      <c r="I4" s="126"/>
      <c r="J4" s="126"/>
      <c r="K4" s="126"/>
    </row>
    <row r="5" spans="1:12">
      <c r="A5" s="127" t="str">
        <f>'TH huyen'!A4</f>
        <v>(Kèm theo Tờ trình số       /TTr-UBND ngày       tháng      năm 2024 của Ủy ban nhân dân tỉnh)</v>
      </c>
      <c r="B5" s="127"/>
      <c r="C5" s="127"/>
      <c r="D5" s="127"/>
      <c r="E5" s="127"/>
      <c r="F5" s="127"/>
      <c r="G5" s="127"/>
      <c r="H5" s="127"/>
      <c r="I5" s="127"/>
      <c r="J5" s="127"/>
      <c r="K5" s="127"/>
    </row>
    <row r="6" spans="1:12">
      <c r="A6" s="124" t="s">
        <v>5</v>
      </c>
      <c r="B6" s="124"/>
      <c r="C6" s="124"/>
      <c r="D6" s="124"/>
      <c r="E6" s="124"/>
      <c r="F6" s="124"/>
      <c r="G6" s="124"/>
      <c r="H6" s="124"/>
      <c r="I6" s="124"/>
      <c r="J6" s="124"/>
      <c r="K6" s="124"/>
    </row>
    <row r="7" spans="1:12" s="4" customFormat="1" ht="46.5" customHeight="1">
      <c r="A7" s="119" t="s">
        <v>0</v>
      </c>
      <c r="B7" s="119" t="s">
        <v>1</v>
      </c>
      <c r="C7" s="119" t="s">
        <v>2</v>
      </c>
      <c r="D7" s="119" t="s">
        <v>3</v>
      </c>
      <c r="E7" s="119" t="s">
        <v>110</v>
      </c>
      <c r="F7" s="119" t="s">
        <v>111</v>
      </c>
      <c r="G7" s="119" t="s">
        <v>112</v>
      </c>
      <c r="H7" s="120" t="s">
        <v>18</v>
      </c>
      <c r="I7" s="120"/>
      <c r="J7" s="120"/>
      <c r="K7" s="120" t="s">
        <v>14</v>
      </c>
    </row>
    <row r="8" spans="1:12" s="5" customFormat="1" ht="15">
      <c r="A8" s="119"/>
      <c r="B8" s="119"/>
      <c r="C8" s="119"/>
      <c r="D8" s="119"/>
      <c r="E8" s="119"/>
      <c r="F8" s="119"/>
      <c r="G8" s="119"/>
      <c r="H8" s="7" t="s">
        <v>15</v>
      </c>
      <c r="I8" s="7" t="s">
        <v>16</v>
      </c>
      <c r="J8" s="7" t="s">
        <v>17</v>
      </c>
      <c r="K8" s="120"/>
    </row>
    <row r="9" spans="1:12">
      <c r="A9" s="8"/>
      <c r="B9" s="9" t="s">
        <v>4</v>
      </c>
      <c r="C9" s="9"/>
      <c r="D9" s="9"/>
      <c r="E9" s="39">
        <f>E10+E17</f>
        <v>7685875200</v>
      </c>
      <c r="F9" s="39">
        <f t="shared" ref="F9:J9" si="0">F10+F17</f>
        <v>3690342200</v>
      </c>
      <c r="G9" s="39">
        <f t="shared" si="0"/>
        <v>3995533000</v>
      </c>
      <c r="H9" s="39">
        <f t="shared" si="0"/>
        <v>0</v>
      </c>
      <c r="I9" s="39">
        <f t="shared" si="0"/>
        <v>2698778000</v>
      </c>
      <c r="J9" s="39">
        <f t="shared" si="0"/>
        <v>1296755000</v>
      </c>
      <c r="K9" s="37"/>
      <c r="L9" s="78">
        <f>G9-H9-I9-J9</f>
        <v>0</v>
      </c>
    </row>
    <row r="10" spans="1:12">
      <c r="A10" s="26" t="s">
        <v>27</v>
      </c>
      <c r="B10" s="20" t="s">
        <v>86</v>
      </c>
      <c r="C10" s="32"/>
      <c r="D10" s="35"/>
      <c r="E10" s="40">
        <f t="shared" ref="E10:H10" si="1">SUM(E11:E16)</f>
        <v>4402685200</v>
      </c>
      <c r="F10" s="40">
        <f t="shared" si="1"/>
        <v>658452800</v>
      </c>
      <c r="G10" s="40">
        <f t="shared" si="1"/>
        <v>3744232400</v>
      </c>
      <c r="H10" s="40">
        <f t="shared" si="1"/>
        <v>0</v>
      </c>
      <c r="I10" s="40">
        <f>SUM(I11:I16)</f>
        <v>2447477400</v>
      </c>
      <c r="J10" s="40">
        <f>SUM(J11:J16)</f>
        <v>1296755000</v>
      </c>
      <c r="K10" s="37"/>
    </row>
    <row r="11" spans="1:12" ht="31">
      <c r="A11" s="15">
        <v>1</v>
      </c>
      <c r="B11" s="11" t="s">
        <v>265</v>
      </c>
      <c r="C11" s="33" t="s">
        <v>29</v>
      </c>
      <c r="D11" s="36">
        <v>7888659</v>
      </c>
      <c r="E11" s="41">
        <v>210000000</v>
      </c>
      <c r="F11" s="41"/>
      <c r="G11" s="42">
        <f>E11-F11</f>
        <v>210000000</v>
      </c>
      <c r="H11" s="42"/>
      <c r="I11" s="42">
        <f>G11</f>
        <v>210000000</v>
      </c>
      <c r="J11" s="42"/>
      <c r="K11" s="92" t="s">
        <v>271</v>
      </c>
    </row>
    <row r="12" spans="1:12" ht="46.5">
      <c r="A12" s="15">
        <v>2</v>
      </c>
      <c r="B12" s="11" t="s">
        <v>266</v>
      </c>
      <c r="C12" s="33" t="s">
        <v>29</v>
      </c>
      <c r="D12" s="36">
        <v>7910696</v>
      </c>
      <c r="E12" s="41">
        <v>2182930200</v>
      </c>
      <c r="F12" s="41"/>
      <c r="G12" s="42">
        <f t="shared" ref="G12:G16" si="2">E12-F12</f>
        <v>2182930200</v>
      </c>
      <c r="H12" s="42"/>
      <c r="I12" s="42">
        <f>G12</f>
        <v>2182930200</v>
      </c>
      <c r="J12" s="42"/>
      <c r="K12" s="92" t="s">
        <v>272</v>
      </c>
    </row>
    <row r="13" spans="1:12" ht="46.5">
      <c r="A13" s="15">
        <v>3</v>
      </c>
      <c r="B13" s="11" t="s">
        <v>267</v>
      </c>
      <c r="C13" s="34" t="s">
        <v>30</v>
      </c>
      <c r="D13" s="38">
        <v>7832195</v>
      </c>
      <c r="E13" s="41">
        <v>53000000</v>
      </c>
      <c r="F13" s="41"/>
      <c r="G13" s="42">
        <f t="shared" si="2"/>
        <v>53000000</v>
      </c>
      <c r="H13" s="42"/>
      <c r="I13" s="42">
        <f>G13</f>
        <v>53000000</v>
      </c>
      <c r="J13" s="42"/>
      <c r="K13" s="92" t="s">
        <v>271</v>
      </c>
    </row>
    <row r="14" spans="1:12" ht="31">
      <c r="A14" s="15">
        <v>4</v>
      </c>
      <c r="B14" s="11" t="s">
        <v>268</v>
      </c>
      <c r="C14" s="34"/>
      <c r="D14" s="38"/>
      <c r="E14" s="41">
        <v>300000000</v>
      </c>
      <c r="F14" s="41">
        <v>299238600</v>
      </c>
      <c r="G14" s="42">
        <f t="shared" si="2"/>
        <v>761400</v>
      </c>
      <c r="H14" s="42"/>
      <c r="I14" s="42">
        <f>G14</f>
        <v>761400</v>
      </c>
      <c r="J14" s="42"/>
      <c r="K14" s="92" t="s">
        <v>271</v>
      </c>
    </row>
    <row r="15" spans="1:12" ht="77.5">
      <c r="A15" s="15">
        <v>5</v>
      </c>
      <c r="B15" s="11" t="s">
        <v>269</v>
      </c>
      <c r="C15" s="34"/>
      <c r="D15" s="38"/>
      <c r="E15" s="41">
        <v>1296755000</v>
      </c>
      <c r="F15" s="41"/>
      <c r="G15" s="42">
        <f t="shared" si="2"/>
        <v>1296755000</v>
      </c>
      <c r="H15" s="42"/>
      <c r="I15" s="42"/>
      <c r="J15" s="42">
        <f>G15</f>
        <v>1296755000</v>
      </c>
      <c r="K15" s="92" t="s">
        <v>273</v>
      </c>
    </row>
    <row r="16" spans="1:12" ht="77.5">
      <c r="A16" s="15">
        <v>6</v>
      </c>
      <c r="B16" s="11" t="s">
        <v>270</v>
      </c>
      <c r="C16" s="34"/>
      <c r="D16" s="38"/>
      <c r="E16" s="41">
        <v>360000000</v>
      </c>
      <c r="F16" s="41">
        <v>359214200</v>
      </c>
      <c r="G16" s="42">
        <f t="shared" si="2"/>
        <v>785800</v>
      </c>
      <c r="H16" s="42"/>
      <c r="I16" s="42">
        <f>G16</f>
        <v>785800</v>
      </c>
      <c r="J16" s="42"/>
      <c r="K16" s="92" t="s">
        <v>271</v>
      </c>
    </row>
    <row r="17" spans="1:11">
      <c r="A17" s="26" t="s">
        <v>28</v>
      </c>
      <c r="B17" s="20" t="s">
        <v>32</v>
      </c>
      <c r="C17" s="32"/>
      <c r="D17" s="35"/>
      <c r="E17" s="40">
        <f>SUM(E18:E22)</f>
        <v>3283190000</v>
      </c>
      <c r="F17" s="40">
        <f t="shared" ref="F17:J17" si="3">SUM(F18:F22)</f>
        <v>3031889400</v>
      </c>
      <c r="G17" s="40">
        <f t="shared" si="3"/>
        <v>251300600</v>
      </c>
      <c r="H17" s="40">
        <f t="shared" si="3"/>
        <v>0</v>
      </c>
      <c r="I17" s="40">
        <f t="shared" si="3"/>
        <v>251300600</v>
      </c>
      <c r="J17" s="40">
        <f t="shared" si="3"/>
        <v>0</v>
      </c>
      <c r="K17" s="11"/>
    </row>
    <row r="18" spans="1:11" ht="31">
      <c r="A18" s="15">
        <v>1</v>
      </c>
      <c r="B18" s="11" t="s">
        <v>268</v>
      </c>
      <c r="C18" s="33" t="s">
        <v>29</v>
      </c>
      <c r="D18" s="36">
        <v>7927383</v>
      </c>
      <c r="E18" s="41">
        <v>300000000</v>
      </c>
      <c r="F18" s="41">
        <v>294520400</v>
      </c>
      <c r="G18" s="42">
        <f>E18-F18</f>
        <v>5479600</v>
      </c>
      <c r="H18" s="87"/>
      <c r="I18" s="87">
        <f>G18</f>
        <v>5479600</v>
      </c>
      <c r="J18" s="87"/>
      <c r="K18" s="16" t="s">
        <v>271</v>
      </c>
    </row>
    <row r="19" spans="1:11" ht="46.5">
      <c r="A19" s="15">
        <v>2</v>
      </c>
      <c r="B19" s="11" t="s">
        <v>267</v>
      </c>
      <c r="C19" s="33" t="s">
        <v>29</v>
      </c>
      <c r="D19" s="36">
        <v>7950713</v>
      </c>
      <c r="E19" s="41">
        <v>300000000</v>
      </c>
      <c r="F19" s="41">
        <v>280260000</v>
      </c>
      <c r="G19" s="42">
        <f t="shared" ref="G19:G22" si="4">E19-F19</f>
        <v>19740000</v>
      </c>
      <c r="H19" s="87"/>
      <c r="I19" s="87">
        <f t="shared" ref="I19:I22" si="5">G19</f>
        <v>19740000</v>
      </c>
      <c r="J19" s="87"/>
      <c r="K19" s="16" t="s">
        <v>271</v>
      </c>
    </row>
    <row r="20" spans="1:11" ht="31">
      <c r="A20" s="15">
        <v>3</v>
      </c>
      <c r="B20" s="11" t="s">
        <v>274</v>
      </c>
      <c r="C20" s="33" t="s">
        <v>29</v>
      </c>
      <c r="D20" s="36">
        <v>7949786</v>
      </c>
      <c r="E20" s="41">
        <v>1900000000</v>
      </c>
      <c r="F20" s="41">
        <v>1757583000</v>
      </c>
      <c r="G20" s="42">
        <f t="shared" si="4"/>
        <v>142417000</v>
      </c>
      <c r="H20" s="87"/>
      <c r="I20" s="87">
        <f t="shared" si="5"/>
        <v>142417000</v>
      </c>
      <c r="J20" s="87"/>
      <c r="K20" s="16" t="s">
        <v>271</v>
      </c>
    </row>
    <row r="21" spans="1:11" ht="46.5">
      <c r="A21" s="15">
        <v>4</v>
      </c>
      <c r="B21" s="11" t="s">
        <v>275</v>
      </c>
      <c r="C21" s="33"/>
      <c r="D21" s="36"/>
      <c r="E21" s="41">
        <v>730000000</v>
      </c>
      <c r="F21" s="41">
        <v>699526000</v>
      </c>
      <c r="G21" s="42">
        <f t="shared" si="4"/>
        <v>30474000</v>
      </c>
      <c r="H21" s="87"/>
      <c r="I21" s="87">
        <f t="shared" si="5"/>
        <v>30474000</v>
      </c>
      <c r="J21" s="87"/>
      <c r="K21" s="16" t="s">
        <v>271</v>
      </c>
    </row>
    <row r="22" spans="1:11" ht="31">
      <c r="A22" s="15">
        <v>5</v>
      </c>
      <c r="B22" s="11" t="s">
        <v>276</v>
      </c>
      <c r="C22" s="33"/>
      <c r="D22" s="36"/>
      <c r="E22" s="41">
        <v>53190000</v>
      </c>
      <c r="F22" s="41"/>
      <c r="G22" s="42">
        <f t="shared" si="4"/>
        <v>53190000</v>
      </c>
      <c r="H22" s="87"/>
      <c r="I22" s="87">
        <f t="shared" si="5"/>
        <v>53190000</v>
      </c>
      <c r="J22" s="87"/>
      <c r="K22" s="16" t="s">
        <v>271</v>
      </c>
    </row>
  </sheetData>
  <mergeCells count="15">
    <mergeCell ref="G7:G8"/>
    <mergeCell ref="H7:J7"/>
    <mergeCell ref="K7:K8"/>
    <mergeCell ref="A7:A8"/>
    <mergeCell ref="B7:B8"/>
    <mergeCell ref="C7:C8"/>
    <mergeCell ref="D7:D8"/>
    <mergeCell ref="E7:E8"/>
    <mergeCell ref="F7:F8"/>
    <mergeCell ref="A6:K6"/>
    <mergeCell ref="J1:K1"/>
    <mergeCell ref="A2:K2"/>
    <mergeCell ref="A3:K3"/>
    <mergeCell ref="A4:K4"/>
    <mergeCell ref="A5:K5"/>
  </mergeCells>
  <pageMargins left="0.7" right="0.25" top="0.5" bottom="0.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TH huyen</vt:lpstr>
      <vt:lpstr>2.CC</vt:lpstr>
      <vt:lpstr>3.HL</vt:lpstr>
      <vt:lpstr>4.VL</vt:lpstr>
      <vt:lpstr>5.GL</vt:lpstr>
      <vt:lpstr>6.CL</vt:lpstr>
      <vt:lpstr>7.DK</vt:lpstr>
      <vt:lpstr>8.TP</vt:lpstr>
      <vt:lpstr>9.HH</vt:lpstr>
      <vt:lpstr>'2.CC'!Print_Area</vt:lpstr>
      <vt:lpstr>'3.HL'!Print_Area</vt:lpstr>
      <vt:lpstr>'4.VL'!Print_Area</vt:lpstr>
      <vt:lpstr>'5.GL'!Print_Area</vt:lpstr>
      <vt:lpstr>'6.CL'!Print_Area</vt:lpstr>
      <vt:lpstr>'7.DK'!Print_Area</vt:lpstr>
      <vt:lpstr>'8.TP'!Print_Area</vt:lpstr>
      <vt:lpstr>'9.HH'!Print_Area</vt:lpstr>
      <vt:lpstr>'TH huyen'!Print_Area</vt:lpstr>
      <vt:lpstr>'2.CC'!Print_Titles</vt:lpstr>
      <vt:lpstr>'3.HL'!Print_Titles</vt:lpstr>
      <vt:lpstr>'4.VL'!Print_Titles</vt:lpstr>
      <vt:lpstr>'5.GL'!Print_Titles</vt:lpstr>
      <vt:lpstr>'6.CL'!Print_Titles</vt:lpstr>
      <vt:lpstr>'7.DK'!Print_Titles</vt:lpstr>
      <vt:lpstr>'8.TP'!Print_Titles</vt:lpstr>
      <vt:lpstr>'9.HH'!Print_Titles</vt:lpstr>
      <vt:lpstr>'TH huyen'!Print_Titles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DELL</cp:lastModifiedBy>
  <cp:lastPrinted>2024-03-15T07:56:01Z</cp:lastPrinted>
  <dcterms:created xsi:type="dcterms:W3CDTF">2018-02-08T02:57:00Z</dcterms:created>
  <dcterms:modified xsi:type="dcterms:W3CDTF">2024-03-16T13:00:48Z</dcterms:modified>
</cp:coreProperties>
</file>